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DEAF4F9D-5005-4B97-B0E6-BBAB31D9B3C7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<sst xmlns="http://schemas.openxmlformats.org/spreadsheetml/2006/main" count="383" uniqueCount="69">
  <si>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</si>
  <si>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</si>
  <si>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</si>
  <si>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</si>
  <si>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</si>
  <si>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</si>
  <si>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</si>
  <si>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</si>
  <si>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</si>
  <si>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</si>
  <si>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</si>
  <si>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</si>
  <si>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</si>
  <si>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</si>
  <si>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</si>
  <si>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</si>
  <si>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</si>
  <si>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</si>
  <si>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</si>
  <si>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</si>
  <si>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</si>
  <si>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</si>
  <si>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</si>
  <si>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</si>
  <si>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</si>
  <si>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</si>
  <si>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</si>
  <si>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</si>
  <si>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</si>
  <si>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</si>
  <si>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</si>
  <si>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</si>
  <si>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</si>
  <si>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</si>
  <si>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</si>
  <si>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</si>
  <si>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</si>
  <si>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</si>
  <si>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</si>
  <si>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</si>
  <si>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</si>
  <si>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</si>
  <si>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</si>
  <si>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</si>
  <si>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</si>
  <si>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</si>
  <si>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</si>
  <si>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</si>
  <si>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</si>
  <si>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</si>
  <si>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</si>
  <si>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</si>
  <si>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</si>
  <si>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</si>
  <si>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</si>
  <si>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</si>
  <si>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</si>
  <si>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</si>
  <si>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</si>
  <si>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</si>
  <si>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</si>
  <si>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</si>
  <si>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</si>
  <si>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</si>
  <si>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R.M.N°381-2022-PRODUCE, R.M.N° 446-2022-PRODUCE</t>
  </si>
  <si>
    <t>Callao, 30 de enero del 2022</t>
  </si>
  <si>
    <t xml:space="preserve">        Fecha  : 28/01/2023</t>
  </si>
  <si>
    <t>SM</t>
  </si>
  <si>
    <t xml:space="preserve">           Atención: Sr. Raúl Pérez Reyes Espejo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</si>
</sst>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Border="0"/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3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10" xfId="62" xr:uid="{D58CC2E3-67F3-4101-A3BD-2AD380BC092D}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D1" zoomScale="23" zoomScaleNormal="23" workbookViewId="0">
      <selection activeCell="Y28" sqref="Y28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1.140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3012.1437660604934</v>
      </c>
      <c r="H12" s="25">
        <v>115.70500000000001</v>
      </c>
      <c r="I12" s="25">
        <v>2399.5500000000002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1176.865</v>
      </c>
      <c r="X12" s="25">
        <v>0</v>
      </c>
      <c r="Y12" s="25">
        <v>297.49991999999997</v>
      </c>
      <c r="Z12" s="25">
        <v>340.62</v>
      </c>
      <c r="AA12" s="25">
        <v>70.421498833619211</v>
      </c>
      <c r="AB12" s="25">
        <v>8.9700000000000006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26.93</v>
      </c>
      <c r="AN12" s="25">
        <v>67.81</v>
      </c>
      <c r="AO12" s="25">
        <f>SUMIF($C$11:$AN$11,"Ind",C12:AN12)</f>
        <v>6983.4101848941127</v>
      </c>
      <c r="AP12" s="25">
        <f>SUMIF($C$11:$AN$11,"I.Mad",C12:AN12)</f>
        <v>533.10500000000002</v>
      </c>
      <c r="AQ12" s="25">
        <f>SUM(AO12:AP12)</f>
        <v>7516.5151848941132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48</v>
      </c>
      <c r="H13" s="25">
        <v>5</v>
      </c>
      <c r="I13" s="25">
        <v>39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>
        <v>10</v>
      </c>
      <c r="X13" s="25" t="s">
        <v>33</v>
      </c>
      <c r="Y13" s="25">
        <v>7</v>
      </c>
      <c r="Z13" s="25">
        <v>6</v>
      </c>
      <c r="AA13" s="25">
        <v>4</v>
      </c>
      <c r="AB13" s="25">
        <v>1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1</v>
      </c>
      <c r="AN13" s="25">
        <v>5</v>
      </c>
      <c r="AO13" s="25">
        <f>SUMIF($C$11:$AN$11,"Ind*",C13:AN13)</f>
        <v>109</v>
      </c>
      <c r="AP13" s="25">
        <f>SUMIF($C$11:$AN$11,"I.Mad",C13:AN13)</f>
        <v>17</v>
      </c>
      <c r="AQ13" s="25">
        <f>SUM(AO13:AP13)</f>
        <v>126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14</v>
      </c>
      <c r="H14" s="25">
        <v>3</v>
      </c>
      <c r="I14" s="25">
        <v>4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>
        <v>5</v>
      </c>
      <c r="X14" s="25" t="s">
        <v>33</v>
      </c>
      <c r="Y14" s="25">
        <v>3</v>
      </c>
      <c r="Z14" s="25" t="s">
        <v>67</v>
      </c>
      <c r="AA14" s="25">
        <v>4</v>
      </c>
      <c r="AB14" s="25" t="s">
        <v>67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67</v>
      </c>
      <c r="AN14" s="25">
        <v>2</v>
      </c>
      <c r="AO14" s="25">
        <f>SUMIF($C$11:$AN$11,"Ind*",C14:AN14)</f>
        <v>30</v>
      </c>
      <c r="AP14" s="25">
        <f>SUMIF($C$11:$AN$11,"I.Mad",C14:AN14)</f>
        <v>5</v>
      </c>
      <c r="AQ14" s="25">
        <f>SUM(AO14:AP14)</f>
        <v>35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17.18274861776608</v>
      </c>
      <c r="H15" s="25">
        <v>1.0726781548565429</v>
      </c>
      <c r="I15" s="25">
        <v>44.781447019756577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>
        <v>60.5</v>
      </c>
      <c r="X15" s="25" t="s">
        <v>33</v>
      </c>
      <c r="Y15" s="25">
        <v>22.1904408117624</v>
      </c>
      <c r="Z15" s="25" t="s">
        <v>33</v>
      </c>
      <c r="AA15" s="25">
        <v>56.363780816613428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>
        <v>43.489465214329513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>
        <v>13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>
        <v>11.5</v>
      </c>
      <c r="X16" s="30" t="s">
        <v>33</v>
      </c>
      <c r="Y16" s="30">
        <v>12</v>
      </c>
      <c r="Z16" s="30" t="s">
        <v>33</v>
      </c>
      <c r="AA16" s="30">
        <v>11.5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>
        <v>12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>
        <v>0.6</v>
      </c>
      <c r="Z30" s="25"/>
      <c r="AA30" s="30">
        <v>5.4611543739279587E-2</v>
      </c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0.65461154373927954</v>
      </c>
      <c r="AP30" s="25">
        <f t="shared" si="1"/>
        <v>0</v>
      </c>
      <c r="AQ30" s="36">
        <f t="shared" si="2"/>
        <v>0.65461154373927954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>
        <v>2.1</v>
      </c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2.1</v>
      </c>
      <c r="AP39" s="25">
        <f t="shared" si="1"/>
        <v>0</v>
      </c>
      <c r="AQ39" s="36">
        <f t="shared" si="2"/>
        <v>2.1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3012.1437660604934</v>
      </c>
      <c r="H41" s="36">
        <f t="shared" si="3"/>
        <v>115.70500000000001</v>
      </c>
      <c r="I41" s="36">
        <f t="shared" si="3"/>
        <v>2399.5500000000002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1176.865</v>
      </c>
      <c r="X41" s="36">
        <f t="shared" si="3"/>
        <v>0</v>
      </c>
      <c r="Y41" s="36">
        <f t="shared" si="3"/>
        <v>298.09992</v>
      </c>
      <c r="Z41" s="36">
        <f t="shared" si="3"/>
        <v>340.62</v>
      </c>
      <c r="AA41" s="36">
        <f t="shared" si="3"/>
        <v>72.576110377358489</v>
      </c>
      <c r="AB41" s="36">
        <f t="shared" si="3"/>
        <v>8.9700000000000006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26.93</v>
      </c>
      <c r="AN41" s="36">
        <f>+SUM(AN24:AN40,AN18,AN12)</f>
        <v>67.81</v>
      </c>
      <c r="AO41" s="36">
        <f>SUM(AO12,AO18,AO24:AO37)</f>
        <v>6984.0647964378522</v>
      </c>
      <c r="AP41" s="36">
        <f>SUM(AP12,AP18,AP24:AP37)</f>
        <v>533.10500000000002</v>
      </c>
      <c r="AQ41" s="36">
        <f t="shared" si="2"/>
        <v>7517.1697964378527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16.100000000000001</v>
      </c>
      <c r="H42" s="30"/>
      <c r="I42" s="30">
        <v>19.600000000000001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65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2023-01-30T16:52:33Z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