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C2325F55-0B91-4552-BFBD-039F684DD1FF}" xr6:coauthVersionLast="47" xr6:coauthVersionMax="47" xr10:uidLastSave="{00000000-0000-0000-0000-000000000000}"/>
  <bookViews>
    <workbookView showSheetTabs="0" xWindow="20370" yWindow="-120" windowWidth="29040" windowHeight="1572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<sst xmlns="http://schemas.openxmlformats.org/spreadsheetml/2006/main" count="380" uniqueCount="69">
  <si>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</si>
  <si>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</si>
  <si>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</si>
  <si>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</si>
  <si>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</si>
  <si>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</si>
  <si>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</si>
  <si>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</si>
  <si>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</si>
  <si>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</si>
  <si>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</si>
  <si>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</si>
  <si>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</si>
  <si>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</si>
  <si>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</si>
  <si>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</si>
  <si>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</si>
  <si>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</si>
  <si>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</si>
  <si>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</si>
  <si>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</si>
  <si>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</si>
  <si>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</si>
  <si>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</si>
  <si>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</si>
  <si>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</si>
  <si>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</si>
  <si>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</si>
  <si>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</si>
  <si>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</si>
  <si>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</si>
  <si>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</si>
  <si>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</si>
  <si>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</si>
  <si>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</si>
  <si>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</si>
  <si>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</si>
  <si>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</si>
  <si>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</si>
  <si>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</si>
  <si>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</si>
  <si>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</si>
  <si>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</si>
  <si>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</si>
  <si>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</si>
  <si>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</si>
  <si>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</si>
  <si>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</si>
  <si>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</si>
  <si>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</si>
  <si>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</si>
  <si>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</si>
  <si>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</si>
  <si>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</si>
  <si>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</si>
  <si>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</si>
  <si>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</si>
  <si>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</si>
  <si>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</si>
  <si>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</si>
  <si>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</si>
  <si>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</si>
  <si>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</si>
  <si>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</si>
  <si>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R.M.N°381-2022-PRODUCE, R.M.N° 446-2022-PRODUCE</t>
  </si>
  <si>
    <t>SM</t>
  </si>
  <si>
    <t>Callao, 30 de enero del 2022</t>
  </si>
  <si>
    <t xml:space="preserve">        Fecha  : 29/01/2023</t>
  </si>
  <si>
    <t xml:space="preserve">           Atención: Sr. Raúl Pérez Reyes Espejo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</si>
</sst>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E1" zoomScale="23" zoomScaleNormal="23" workbookViewId="0">
      <selection activeCell="AE28" sqref="AE28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31.1406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1" t="s">
        <v>68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48" ht="45" customHeight="1" x14ac:dyDescent="0.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3" t="s">
        <v>67</v>
      </c>
      <c r="AP8" s="63"/>
      <c r="AQ8" s="63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58" t="s">
        <v>8</v>
      </c>
      <c r="D10" s="58"/>
      <c r="E10" s="58" t="s">
        <v>9</v>
      </c>
      <c r="F10" s="58"/>
      <c r="G10" s="58" t="s">
        <v>10</v>
      </c>
      <c r="H10" s="58"/>
      <c r="I10" s="58" t="s">
        <v>11</v>
      </c>
      <c r="J10" s="58"/>
      <c r="K10" s="58" t="s">
        <v>12</v>
      </c>
      <c r="L10" s="58"/>
      <c r="M10" s="58" t="s">
        <v>13</v>
      </c>
      <c r="N10" s="58"/>
      <c r="O10" s="58" t="s">
        <v>14</v>
      </c>
      <c r="P10" s="58"/>
      <c r="Q10" s="58" t="s">
        <v>15</v>
      </c>
      <c r="R10" s="58"/>
      <c r="S10" s="58" t="s">
        <v>16</v>
      </c>
      <c r="T10" s="58"/>
      <c r="U10" s="58" t="s">
        <v>17</v>
      </c>
      <c r="V10" s="58"/>
      <c r="W10" s="58" t="s">
        <v>18</v>
      </c>
      <c r="X10" s="58"/>
      <c r="Y10" s="60" t="s">
        <v>19</v>
      </c>
      <c r="Z10" s="60"/>
      <c r="AA10" s="58" t="s">
        <v>20</v>
      </c>
      <c r="AB10" s="58"/>
      <c r="AC10" s="58" t="s">
        <v>21</v>
      </c>
      <c r="AD10" s="58"/>
      <c r="AE10" s="58" t="s">
        <v>22</v>
      </c>
      <c r="AF10" s="58"/>
      <c r="AG10" s="58" t="s">
        <v>23</v>
      </c>
      <c r="AH10" s="58"/>
      <c r="AI10" s="58" t="s">
        <v>24</v>
      </c>
      <c r="AJ10" s="58"/>
      <c r="AK10" s="58" t="s">
        <v>25</v>
      </c>
      <c r="AL10" s="58"/>
      <c r="AM10" s="58" t="s">
        <v>26</v>
      </c>
      <c r="AN10" s="58"/>
      <c r="AO10" s="59" t="s">
        <v>27</v>
      </c>
      <c r="AP10" s="59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234.095</v>
      </c>
      <c r="F12" s="25">
        <v>0</v>
      </c>
      <c r="G12" s="25">
        <v>5384.9550000000008</v>
      </c>
      <c r="H12" s="25">
        <v>268.01</v>
      </c>
      <c r="I12" s="25">
        <v>70.984999999999999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359.66</v>
      </c>
      <c r="R12" s="25">
        <v>0</v>
      </c>
      <c r="S12" s="25">
        <v>0</v>
      </c>
      <c r="T12" s="25">
        <v>0</v>
      </c>
      <c r="U12" s="25">
        <v>50.615000000000002</v>
      </c>
      <c r="V12" s="25">
        <v>125.24</v>
      </c>
      <c r="W12" s="25">
        <v>0</v>
      </c>
      <c r="X12" s="25">
        <v>0</v>
      </c>
      <c r="Y12" s="25">
        <v>1196.4349999999999</v>
      </c>
      <c r="Z12" s="25">
        <v>0</v>
      </c>
      <c r="AA12" s="25">
        <v>1495.8876940215682</v>
      </c>
      <c r="AB12" s="25">
        <v>40.223399999999998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8792.6326940215695</v>
      </c>
      <c r="AP12" s="25">
        <f>SUMIF($C$11:$AN$11,"I.Mad",C12:AN12)</f>
        <v>433.47339999999997</v>
      </c>
      <c r="AQ12" s="25">
        <f>SUM(AO12:AP12)</f>
        <v>9226.1060940215702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2</v>
      </c>
      <c r="F13" s="25" t="s">
        <v>33</v>
      </c>
      <c r="G13" s="25">
        <v>72</v>
      </c>
      <c r="H13" s="25">
        <v>7</v>
      </c>
      <c r="I13" s="25">
        <v>1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10</v>
      </c>
      <c r="R13" s="25" t="s">
        <v>33</v>
      </c>
      <c r="S13" s="25" t="s">
        <v>33</v>
      </c>
      <c r="T13" s="25" t="s">
        <v>33</v>
      </c>
      <c r="U13" s="25">
        <v>4</v>
      </c>
      <c r="V13" s="25">
        <v>6</v>
      </c>
      <c r="W13" s="25" t="s">
        <v>33</v>
      </c>
      <c r="X13" s="25" t="s">
        <v>33</v>
      </c>
      <c r="Y13" s="25">
        <v>18</v>
      </c>
      <c r="Z13" s="25" t="s">
        <v>33</v>
      </c>
      <c r="AA13" s="25">
        <v>8</v>
      </c>
      <c r="AB13" s="25">
        <v>1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115</v>
      </c>
      <c r="AP13" s="25">
        <f>SUMIF($C$11:$AN$11,"I.Mad",C13:AN13)</f>
        <v>14</v>
      </c>
      <c r="AQ13" s="25">
        <f>SUM(AO13:AP13)</f>
        <v>129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65</v>
      </c>
      <c r="F14" s="25" t="s">
        <v>33</v>
      </c>
      <c r="G14" s="25">
        <v>4</v>
      </c>
      <c r="H14" s="25">
        <v>3</v>
      </c>
      <c r="I14" s="25">
        <v>1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>
        <v>6</v>
      </c>
      <c r="R14" s="25" t="s">
        <v>33</v>
      </c>
      <c r="S14" s="25" t="s">
        <v>33</v>
      </c>
      <c r="T14" s="25" t="s">
        <v>33</v>
      </c>
      <c r="U14" s="25">
        <v>2</v>
      </c>
      <c r="V14" s="25">
        <v>2</v>
      </c>
      <c r="W14" s="25" t="s">
        <v>33</v>
      </c>
      <c r="X14" s="25" t="s">
        <v>33</v>
      </c>
      <c r="Y14" s="25" t="s">
        <v>65</v>
      </c>
      <c r="Z14" s="25" t="s">
        <v>33</v>
      </c>
      <c r="AA14" s="25">
        <v>2</v>
      </c>
      <c r="AB14" s="25">
        <v>1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15</v>
      </c>
      <c r="AP14" s="25">
        <f>SUMIF($C$11:$AN$11,"I.Mad",C14:AN14)</f>
        <v>6</v>
      </c>
      <c r="AQ14" s="25">
        <f>SUM(AO14:AP14)</f>
        <v>21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10.465015974475456</v>
      </c>
      <c r="H15" s="25">
        <v>1.6401971029775151</v>
      </c>
      <c r="I15" s="25">
        <v>72.395833333333343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>
        <v>80.520616756058132</v>
      </c>
      <c r="R15" s="25" t="s">
        <v>33</v>
      </c>
      <c r="S15" s="25" t="s">
        <v>33</v>
      </c>
      <c r="T15" s="25" t="s">
        <v>33</v>
      </c>
      <c r="U15" s="25">
        <v>83.804255491755725</v>
      </c>
      <c r="V15" s="25">
        <v>88.736183505776779</v>
      </c>
      <c r="W15" s="25" t="s">
        <v>33</v>
      </c>
      <c r="X15" s="25" t="s">
        <v>33</v>
      </c>
      <c r="Y15" s="25" t="s">
        <v>33</v>
      </c>
      <c r="Z15" s="25" t="s">
        <v>33</v>
      </c>
      <c r="AA15" s="25">
        <v>73.825627240211602</v>
      </c>
      <c r="AB15" s="25">
        <v>80.745341614906835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13</v>
      </c>
      <c r="H16" s="30">
        <v>13</v>
      </c>
      <c r="I16" s="30">
        <v>11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>
        <v>11.5</v>
      </c>
      <c r="R16" s="30" t="s">
        <v>33</v>
      </c>
      <c r="S16" s="30" t="s">
        <v>33</v>
      </c>
      <c r="T16" s="30" t="s">
        <v>33</v>
      </c>
      <c r="U16" s="30">
        <v>10</v>
      </c>
      <c r="V16" s="30">
        <v>10</v>
      </c>
      <c r="W16" s="30" t="s">
        <v>33</v>
      </c>
      <c r="X16" s="30" t="s">
        <v>33</v>
      </c>
      <c r="Y16" s="30" t="s">
        <v>33</v>
      </c>
      <c r="Z16" s="30" t="s">
        <v>33</v>
      </c>
      <c r="AA16" s="30">
        <v>11.5</v>
      </c>
      <c r="AB16" s="30">
        <v>11.5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30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/>
      <c r="Z30" s="25"/>
      <c r="AA30" s="25">
        <v>1.5223059784316459</v>
      </c>
      <c r="AB30" s="40">
        <v>3.6599999999999994E-2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1.5223059784316459</v>
      </c>
      <c r="AP30" s="25">
        <f t="shared" si="1"/>
        <v>3.6599999999999994E-2</v>
      </c>
      <c r="AQ30" s="36">
        <f t="shared" si="2"/>
        <v>1.5589059784316459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234.095</v>
      </c>
      <c r="F41" s="36">
        <f t="shared" si="3"/>
        <v>0</v>
      </c>
      <c r="G41" s="36">
        <f t="shared" si="3"/>
        <v>5384.9550000000008</v>
      </c>
      <c r="H41" s="36">
        <f t="shared" si="3"/>
        <v>268.01</v>
      </c>
      <c r="I41" s="36">
        <f t="shared" si="3"/>
        <v>70.984999999999999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359.66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50.615000000000002</v>
      </c>
      <c r="V41" s="36">
        <f t="shared" si="3"/>
        <v>125.24</v>
      </c>
      <c r="W41" s="36">
        <f t="shared" si="3"/>
        <v>0</v>
      </c>
      <c r="X41" s="36">
        <f t="shared" si="3"/>
        <v>0</v>
      </c>
      <c r="Y41" s="36">
        <f t="shared" si="3"/>
        <v>1196.4349999999999</v>
      </c>
      <c r="Z41" s="36">
        <f t="shared" si="3"/>
        <v>0</v>
      </c>
      <c r="AA41" s="36">
        <f t="shared" si="3"/>
        <v>1497.4099999999999</v>
      </c>
      <c r="AB41" s="36">
        <f t="shared" si="3"/>
        <v>40.26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>+SUM(AN24:AN40,AN18,AN12)</f>
        <v>0</v>
      </c>
      <c r="AO41" s="36">
        <f>SUM(AO12,AO18,AO24:AO37)</f>
        <v>8794.1550000000007</v>
      </c>
      <c r="AP41" s="36">
        <f>SUM(AP12,AP18,AP24:AP37)</f>
        <v>433.51</v>
      </c>
      <c r="AQ41" s="36">
        <f t="shared" si="2"/>
        <v>9227.6650000000009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16.7</v>
      </c>
      <c r="H42" s="30"/>
      <c r="I42" s="30">
        <v>20.100000000000001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2023-01-30T18:16:29Z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