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0CE0762B-ABBA-4899-9048-E622167B5424}" xr6:coauthVersionLast="47" xr6:coauthVersionMax="47" xr10:uidLastSave="{00000000-0000-0000-0000-000000000000}"/>
  <bookViews>
    <workbookView showSheetTabs="0" xWindow="-120" yWindow="-120" windowWidth="20730" windowHeight="1104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O12" i="1" l="1"/>
  <c r="AA41" i="1" l="1"/>
  <c r="AB41" i="1"/>
  <c r="AC41" i="1"/>
  <c r="AD41" i="1"/>
  <c r="AN41" i="1" l="1"/>
  <c r="AM41" i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<sst xmlns="http://schemas.openxmlformats.org/spreadsheetml/2006/main" count="367" uniqueCount="69">
  <si>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</si>
  <si>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</si>
  <si>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</si>
  <si>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</si>
  <si>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</si>
  <si>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</si>
  <si>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</si>
  <si>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</si>
  <si>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</si>
  <si>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</si>
  <si>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</si>
  <si>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</si>
  <si>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</si>
  <si>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</si>
  <si>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</si>
  <si>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</si>
  <si>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</si>
  <si>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</si>
  <si>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</si>
  <si>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</si>
  <si>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</si>
  <si>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</si>
  <si>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</si>
  <si>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</si>
  <si>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</si>
  <si>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</si>
  <si>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</si>
  <si>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</si>
  <si>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</si>
  <si>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</si>
  <si>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</si>
  <si>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</si>
  <si>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</si>
  <si>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</si>
  <si>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</si>
  <si>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</si>
  <si>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</si>
  <si>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</si>
  <si>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</si>
  <si>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</si>
  <si>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</si>
  <si>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</si>
  <si>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</si>
  <si>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</si>
  <si>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</si>
  <si>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</si>
  <si>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</si>
  <si>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</si>
  <si>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</si>
  <si>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</si>
  <si>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</si>
  <si>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</si>
  <si>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</si>
  <si>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</si>
  <si>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</si>
  <si>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</si>
  <si>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</si>
  <si>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</si>
  <si>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</si>
  <si>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</si>
  <si>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</si>
  <si>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</si>
  <si>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</si>
  <si>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</si>
  <si>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>R.M.N°381-2022-PRODUCE</t>
  </si>
  <si>
    <t xml:space="preserve">           Atención: Sra. Sandra Belaunde Arnillas</t>
  </si>
  <si>
    <t xml:space="preserve">        Fecha  : 02/01/2023</t>
  </si>
  <si>
    <t>Callao, 03 de enero del 2022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</si>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</sst>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4" fillId="0" borderId="0"/>
    <xf numFmtId="164" fontId="27" fillId="0" borderId="0" applyBorder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27" fillId="0" borderId="0"/>
    <xf numFmtId="0" fontId="27" fillId="0" borderId="0"/>
    <xf numFmtId="169" fontId="27" fillId="0" borderId="0" applyFont="0" applyFill="0" applyBorder="0" applyAlignment="0" applyProtection="0"/>
    <xf numFmtId="0" fontId="2" fillId="0" borderId="0"/>
    <xf numFmtId="0" fontId="1" fillId="0" borderId="0"/>
    <xf numFmtId="0" fontId="27" fillId="0" borderId="0"/>
    <xf numFmtId="0" fontId="27" fillId="0" borderId="0"/>
  </cellStyleXfs>
  <cellXfs count="65">
    <xf numFmtId="0" fontId="0" fillId="0" borderId="0" xfId="0"/>
    <xf numFmtId="0" fontId="6" fillId="0" borderId="0" xfId="0" applyFont="1"/>
    <xf numFmtId="0" fontId="7" fillId="0" borderId="0" xfId="8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1" fontId="17" fillId="0" borderId="0" xfId="0" applyNumberFormat="1" applyFont="1"/>
    <xf numFmtId="165" fontId="15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7" fillId="0" borderId="4" xfId="0" applyFont="1" applyBorder="1"/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7" fillId="0" borderId="4" xfId="0" applyFont="1" applyBorder="1" applyAlignment="1">
      <alignment horizontal="left"/>
    </xf>
    <xf numFmtId="1" fontId="21" fillId="0" borderId="2" xfId="0" applyNumberFormat="1" applyFont="1" applyBorder="1" applyAlignment="1">
      <alignment horizontal="center"/>
    </xf>
    <xf numFmtId="1" fontId="6" fillId="0" borderId="0" xfId="0" applyNumberFormat="1" applyFont="1"/>
    <xf numFmtId="0" fontId="17" fillId="0" borderId="2" xfId="0" applyFont="1" applyBorder="1" applyAlignment="1">
      <alignment horizontal="left"/>
    </xf>
    <xf numFmtId="167" fontId="6" fillId="0" borderId="0" xfId="0" applyNumberFormat="1" applyFont="1"/>
    <xf numFmtId="0" fontId="22" fillId="3" borderId="2" xfId="0" applyFont="1" applyFill="1" applyBorder="1" applyAlignment="1">
      <alignment horizontal="center"/>
    </xf>
    <xf numFmtId="168" fontId="21" fillId="0" borderId="2" xfId="0" applyNumberFormat="1" applyFont="1" applyBorder="1" applyAlignment="1">
      <alignment horizontal="center"/>
    </xf>
    <xf numFmtId="0" fontId="17" fillId="2" borderId="6" xfId="0" applyFont="1" applyFill="1" applyBorder="1" applyAlignment="1">
      <alignment horizontal="left"/>
    </xf>
    <xf numFmtId="0" fontId="14" fillId="0" borderId="7" xfId="0" applyFont="1" applyBorder="1" applyAlignment="1">
      <alignment horizontal="center"/>
    </xf>
    <xf numFmtId="168" fontId="21" fillId="0" borderId="7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21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7" fillId="0" borderId="2" xfId="0" applyFont="1" applyBorder="1"/>
    <xf numFmtId="168" fontId="21" fillId="0" borderId="4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168" fontId="14" fillId="2" borderId="4" xfId="0" applyNumberFormat="1" applyFont="1" applyFill="1" applyBorder="1" applyAlignment="1">
      <alignment horizontal="center" wrapText="1"/>
    </xf>
    <xf numFmtId="168" fontId="23" fillId="2" borderId="4" xfId="0" applyNumberFormat="1" applyFont="1" applyFill="1" applyBorder="1" applyAlignment="1">
      <alignment horizontal="center" wrapText="1"/>
    </xf>
    <xf numFmtId="168" fontId="23" fillId="0" borderId="4" xfId="0" applyNumberFormat="1" applyFont="1" applyBorder="1" applyAlignment="1">
      <alignment horizontal="center" wrapText="1"/>
    </xf>
    <xf numFmtId="168" fontId="19" fillId="0" borderId="2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168" fontId="24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7" fillId="0" borderId="0" xfId="0" applyFont="1"/>
    <xf numFmtId="1" fontId="25" fillId="0" borderId="0" xfId="0" applyNumberFormat="1" applyFont="1" applyProtection="1">
      <protection locked="0"/>
    </xf>
    <xf numFmtId="1" fontId="21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1" fontId="25" fillId="0" borderId="0" xfId="0" applyNumberFormat="1" applyFont="1" applyAlignment="1" applyProtection="1">
      <alignment horizontal="right"/>
      <protection locked="0"/>
    </xf>
    <xf numFmtId="168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0" fontId="13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</cellXfs>
  <cellStyles count="17"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Normal" xfId="0" builtinId="0"/>
    <cellStyle name="Normal 2" xfId="3" xr:uid="{00000000-0005-0000-0000-000006000000}"/>
    <cellStyle name="Normal 2 2" xfId="4" xr:uid="{00000000-0005-0000-0000-000007000000}"/>
    <cellStyle name="Normal 2 3" xfId="13" xr:uid="{00000000-0005-0000-0000-000008000000}"/>
    <cellStyle name="Normal 2 4" xfId="16" xr:uid="{76162754-F996-4846-9BB9-5A4FA83B34A8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zoomScale="23" zoomScaleNormal="23" workbookViewId="0">
      <selection activeCell="N31" sqref="N30:N31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26.57031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58" t="s">
        <v>65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8" ht="45" customHeight="1" x14ac:dyDescent="0.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66</v>
      </c>
      <c r="AP8" s="60"/>
      <c r="AQ8" s="60"/>
    </row>
    <row r="9" spans="2:48" ht="27.75" x14ac:dyDescent="0.4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62" t="s">
        <v>8</v>
      </c>
      <c r="D10" s="62"/>
      <c r="E10" s="62" t="s">
        <v>9</v>
      </c>
      <c r="F10" s="62"/>
      <c r="G10" s="62" t="s">
        <v>10</v>
      </c>
      <c r="H10" s="62"/>
      <c r="I10" s="62" t="s">
        <v>11</v>
      </c>
      <c r="J10" s="62"/>
      <c r="K10" s="62" t="s">
        <v>12</v>
      </c>
      <c r="L10" s="62"/>
      <c r="M10" s="62" t="s">
        <v>13</v>
      </c>
      <c r="N10" s="62"/>
      <c r="O10" s="62" t="s">
        <v>14</v>
      </c>
      <c r="P10" s="62"/>
      <c r="Q10" s="62" t="s">
        <v>15</v>
      </c>
      <c r="R10" s="62"/>
      <c r="S10" s="62" t="s">
        <v>16</v>
      </c>
      <c r="T10" s="62"/>
      <c r="U10" s="62" t="s">
        <v>17</v>
      </c>
      <c r="V10" s="62"/>
      <c r="W10" s="62" t="s">
        <v>18</v>
      </c>
      <c r="X10" s="62"/>
      <c r="Y10" s="63" t="s">
        <v>19</v>
      </c>
      <c r="Z10" s="63"/>
      <c r="AA10" s="62" t="s">
        <v>20</v>
      </c>
      <c r="AB10" s="62"/>
      <c r="AC10" s="62" t="s">
        <v>21</v>
      </c>
      <c r="AD10" s="62"/>
      <c r="AE10" s="62" t="s">
        <v>22</v>
      </c>
      <c r="AF10" s="62"/>
      <c r="AG10" s="62" t="s">
        <v>23</v>
      </c>
      <c r="AH10" s="62"/>
      <c r="AI10" s="62" t="s">
        <v>24</v>
      </c>
      <c r="AJ10" s="62"/>
      <c r="AK10" s="62" t="s">
        <v>25</v>
      </c>
      <c r="AL10" s="62"/>
      <c r="AM10" s="62" t="s">
        <v>26</v>
      </c>
      <c r="AN10" s="62"/>
      <c r="AO10" s="64" t="s">
        <v>27</v>
      </c>
      <c r="AP10" s="64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1755</v>
      </c>
      <c r="F12" s="25">
        <v>1314</v>
      </c>
      <c r="G12" s="25">
        <v>4695.2472321471787</v>
      </c>
      <c r="H12" s="25">
        <v>0</v>
      </c>
      <c r="I12" s="25">
        <v>955.13</v>
      </c>
      <c r="J12" s="25">
        <v>585.37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425</v>
      </c>
      <c r="R12" s="25">
        <v>0</v>
      </c>
      <c r="S12" s="25">
        <v>0</v>
      </c>
      <c r="T12" s="25">
        <v>0</v>
      </c>
      <c r="U12" s="25">
        <v>910</v>
      </c>
      <c r="V12" s="25">
        <v>240</v>
      </c>
      <c r="W12" s="25">
        <v>1966.48</v>
      </c>
      <c r="X12" s="25">
        <v>0</v>
      </c>
      <c r="Y12" s="25">
        <v>1951.03</v>
      </c>
      <c r="Z12" s="25">
        <v>454.04</v>
      </c>
      <c r="AA12" s="25">
        <v>1780.0971483715587</v>
      </c>
      <c r="AB12" s="25">
        <v>633.11037866850654</v>
      </c>
      <c r="AC12" s="25">
        <v>1045.6950000000002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f>SUMIF($C$11:$AN$11,"Ind",C12:AN12)</f>
        <v>15483.679380518737</v>
      </c>
      <c r="AP12" s="25">
        <f>SUMIF($C$11:$AN$11,"I.Mad",C12:AN12)</f>
        <v>3226.5203786685065</v>
      </c>
      <c r="AQ12" s="25">
        <f>SUM(AO12:AP12)</f>
        <v>18710.199759187242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>
        <v>21</v>
      </c>
      <c r="F13" s="25">
        <v>29</v>
      </c>
      <c r="G13" s="25">
        <v>39</v>
      </c>
      <c r="H13" s="25" t="s">
        <v>33</v>
      </c>
      <c r="I13" s="25">
        <v>40</v>
      </c>
      <c r="J13" s="25">
        <v>28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>
        <v>2</v>
      </c>
      <c r="R13" s="25" t="s">
        <v>33</v>
      </c>
      <c r="S13" s="25" t="s">
        <v>33</v>
      </c>
      <c r="T13" s="25" t="s">
        <v>33</v>
      </c>
      <c r="U13" s="25">
        <v>6</v>
      </c>
      <c r="V13" s="25">
        <v>4</v>
      </c>
      <c r="W13" s="25">
        <v>19</v>
      </c>
      <c r="X13" s="25" t="s">
        <v>33</v>
      </c>
      <c r="Y13" s="25">
        <v>23</v>
      </c>
      <c r="Z13" s="25">
        <v>7</v>
      </c>
      <c r="AA13" s="25">
        <v>9</v>
      </c>
      <c r="AB13" s="25">
        <v>7</v>
      </c>
      <c r="AC13" s="25">
        <v>6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 t="s">
        <v>33</v>
      </c>
      <c r="AO13" s="25">
        <f>SUMIF($C$11:$AN$11,"Ind*",C13:AN13)</f>
        <v>165</v>
      </c>
      <c r="AP13" s="25">
        <f>SUMIF($C$11:$AN$11,"I.Mad",C13:AN13)</f>
        <v>75</v>
      </c>
      <c r="AQ13" s="25">
        <f>SUM(AO13:AP13)</f>
        <v>240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>
        <v>1</v>
      </c>
      <c r="F14" s="25">
        <v>5</v>
      </c>
      <c r="G14" s="25">
        <v>13</v>
      </c>
      <c r="H14" s="25" t="s">
        <v>33</v>
      </c>
      <c r="I14" s="25">
        <v>10</v>
      </c>
      <c r="J14" s="25">
        <v>9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 t="s">
        <v>68</v>
      </c>
      <c r="R14" s="25" t="s">
        <v>33</v>
      </c>
      <c r="S14" s="25" t="s">
        <v>33</v>
      </c>
      <c r="T14" s="25" t="s">
        <v>33</v>
      </c>
      <c r="U14" s="25">
        <v>5</v>
      </c>
      <c r="V14" s="25" t="s">
        <v>68</v>
      </c>
      <c r="W14" s="25">
        <v>7</v>
      </c>
      <c r="X14" s="25" t="s">
        <v>33</v>
      </c>
      <c r="Y14" s="25">
        <v>4</v>
      </c>
      <c r="Z14" s="25" t="s">
        <v>68</v>
      </c>
      <c r="AA14" s="25">
        <v>3</v>
      </c>
      <c r="AB14" s="25">
        <v>4</v>
      </c>
      <c r="AC14" s="25">
        <v>2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 t="s">
        <v>33</v>
      </c>
      <c r="AO14" s="25">
        <f>SUMIF($C$11:$AN$11,"Ind*",C14:AN14)</f>
        <v>45</v>
      </c>
      <c r="AP14" s="25">
        <f>SUMIF($C$11:$AN$11,"I.Mad",C14:AN14)</f>
        <v>18</v>
      </c>
      <c r="AQ14" s="25">
        <f>SUM(AO14:AP14)</f>
        <v>63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>
        <v>72.558139534883736</v>
      </c>
      <c r="F15" s="25">
        <v>34.133044768571871</v>
      </c>
      <c r="G15" s="25">
        <v>31.018954854589634</v>
      </c>
      <c r="H15" s="25" t="s">
        <v>33</v>
      </c>
      <c r="I15" s="25">
        <v>69.898305180280829</v>
      </c>
      <c r="J15" s="25">
        <v>66.952430075944264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 t="s">
        <v>33</v>
      </c>
      <c r="T15" s="25" t="s">
        <v>33</v>
      </c>
      <c r="U15" s="25">
        <v>49.624116662057432</v>
      </c>
      <c r="V15" s="25" t="s">
        <v>33</v>
      </c>
      <c r="W15" s="25">
        <v>50.375418171257301</v>
      </c>
      <c r="X15" s="25" t="s">
        <v>33</v>
      </c>
      <c r="Y15" s="25">
        <v>32.146520331838893</v>
      </c>
      <c r="Z15" s="25" t="s">
        <v>33</v>
      </c>
      <c r="AA15" s="25">
        <v>40.698293727793768</v>
      </c>
      <c r="AB15" s="25">
        <v>45.53803602932588</v>
      </c>
      <c r="AC15" s="25">
        <v>42.910225992048893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 t="s">
        <v>33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>
        <v>11</v>
      </c>
      <c r="F16" s="30">
        <v>12</v>
      </c>
      <c r="G16" s="30">
        <v>12</v>
      </c>
      <c r="H16" s="30" t="s">
        <v>33</v>
      </c>
      <c r="I16" s="30">
        <v>11</v>
      </c>
      <c r="J16" s="30">
        <v>11.5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 t="s">
        <v>33</v>
      </c>
      <c r="T16" s="30" t="s">
        <v>33</v>
      </c>
      <c r="U16" s="30">
        <v>12</v>
      </c>
      <c r="V16" s="30" t="s">
        <v>33</v>
      </c>
      <c r="W16" s="30">
        <v>12.5</v>
      </c>
      <c r="X16" s="30" t="s">
        <v>33</v>
      </c>
      <c r="Y16" s="30">
        <v>12</v>
      </c>
      <c r="Z16" s="30" t="s">
        <v>33</v>
      </c>
      <c r="AA16" s="30">
        <v>12</v>
      </c>
      <c r="AB16" s="30">
        <v>11.5</v>
      </c>
      <c r="AC16" s="30">
        <v>12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 t="s">
        <v>33</v>
      </c>
      <c r="AO16" s="29"/>
      <c r="AP16" s="29"/>
      <c r="AQ16" s="29"/>
      <c r="AT16" s="28"/>
      <c r="AU16" s="28"/>
      <c r="AV16" s="28"/>
    </row>
    <row r="17" spans="2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2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2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2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2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2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2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2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6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2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2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2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2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2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2:48" ht="49.5" customHeight="1" x14ac:dyDescent="0.55000000000000004">
      <c r="B30" s="38" t="s">
        <v>46</v>
      </c>
      <c r="C30" s="25"/>
      <c r="D30" s="25"/>
      <c r="E30" s="25"/>
      <c r="F30" s="25"/>
      <c r="G30" s="25">
        <v>19.5</v>
      </c>
      <c r="H30" s="25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30"/>
      <c r="Z30" s="25"/>
      <c r="AA30" s="30">
        <v>0.17846054147560905</v>
      </c>
      <c r="AB30" s="36">
        <v>1.9066831366039327</v>
      </c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19.678460541475609</v>
      </c>
      <c r="AP30" s="25">
        <f t="shared" si="1"/>
        <v>1.9066831366039327</v>
      </c>
      <c r="AQ30" s="36">
        <f t="shared" si="2"/>
        <v>21.58514367807954</v>
      </c>
      <c r="AT30" s="28"/>
      <c r="AU30" s="28"/>
      <c r="AV30" s="28"/>
    </row>
    <row r="31" spans="2:48" ht="50.25" customHeight="1" x14ac:dyDescent="0.55000000000000004"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2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>
        <v>3.3143910869655642</v>
      </c>
      <c r="AB39" s="36">
        <v>3.3129381948896368</v>
      </c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3.3143910869655642</v>
      </c>
      <c r="AP39" s="25">
        <f t="shared" si="1"/>
        <v>3.3129381948896368</v>
      </c>
      <c r="AQ39" s="36">
        <f t="shared" si="2"/>
        <v>6.627329281855201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N41" si="3">+SUM(C24:C40,C18,C12)</f>
        <v>0</v>
      </c>
      <c r="D41" s="36">
        <f t="shared" si="3"/>
        <v>0</v>
      </c>
      <c r="E41" s="36">
        <f t="shared" si="3"/>
        <v>1755</v>
      </c>
      <c r="F41" s="36">
        <f t="shared" si="3"/>
        <v>1314</v>
      </c>
      <c r="G41" s="36">
        <f t="shared" si="3"/>
        <v>4714.7472321471787</v>
      </c>
      <c r="H41" s="36">
        <f t="shared" si="3"/>
        <v>0</v>
      </c>
      <c r="I41" s="36">
        <f t="shared" si="3"/>
        <v>955.13</v>
      </c>
      <c r="J41" s="36">
        <f t="shared" si="3"/>
        <v>585.37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425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910</v>
      </c>
      <c r="V41" s="36">
        <f t="shared" si="3"/>
        <v>240</v>
      </c>
      <c r="W41" s="36">
        <f t="shared" si="3"/>
        <v>1966.48</v>
      </c>
      <c r="X41" s="36">
        <f t="shared" si="3"/>
        <v>0</v>
      </c>
      <c r="Y41" s="36">
        <f t="shared" si="3"/>
        <v>1951.03</v>
      </c>
      <c r="Z41" s="36">
        <f t="shared" si="3"/>
        <v>454.04</v>
      </c>
      <c r="AA41" s="36">
        <f t="shared" si="3"/>
        <v>1783.59</v>
      </c>
      <c r="AB41" s="36">
        <f t="shared" si="3"/>
        <v>638.33000000000015</v>
      </c>
      <c r="AC41" s="36">
        <f t="shared" si="3"/>
        <v>1045.6950000000002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 t="shared" si="3"/>
        <v>0</v>
      </c>
      <c r="AO41" s="36">
        <f>SUM(AO12,AO18,AO24:AO37)</f>
        <v>15503.357841060213</v>
      </c>
      <c r="AP41" s="36">
        <f>SUM(AP12,AP18,AP24:AP37)</f>
        <v>3228.4270618051105</v>
      </c>
      <c r="AQ41" s="36">
        <f t="shared" si="2"/>
        <v>18731.784902865322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17</v>
      </c>
      <c r="H42" s="30"/>
      <c r="I42" s="30">
        <v>19.2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67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2023-01-04T22:19:11Z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