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O29" i="1" l="1"/>
  <c r="AP29" i="1"/>
  <c r="AO30" i="1"/>
  <c r="AP30" i="1"/>
  <c r="AQ30" i="1" l="1"/>
  <c r="AQ29" i="1"/>
  <c r="AP12" i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P13" i="1"/>
  <c r="AO13" i="1"/>
  <c r="AQ19" i="1" l="1"/>
  <c r="AQ38" i="1"/>
  <c r="AQ18" i="1"/>
  <c r="AQ25" i="1"/>
  <c r="AQ27" i="1"/>
  <c r="AQ37" i="1"/>
  <c r="AQ34" i="1"/>
  <c r="AQ33" i="1"/>
  <c r="AQ36" i="1"/>
  <c r="AQ39" i="1"/>
  <c r="AQ28" i="1"/>
  <c r="AQ31" i="1"/>
  <c r="AQ32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O12" i="1" l="1"/>
  <c r="AQ12" i="1" s="1"/>
  <c r="AM41" i="1"/>
  <c r="AO41" i="1" l="1"/>
  <c r="AQ41" i="1" s="1"/>
</calcChain>
</file>

<file path=xl/sharedStrings.xml><?xml version="1.0" encoding="utf-8"?>
<sst xmlns="http://schemas.openxmlformats.org/spreadsheetml/2006/main" count="371" uniqueCount="69">
  <si>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</si>
  <si>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</si>
  <si>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</si>
  <si>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</si>
  <si>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</si>
  <si>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</si>
  <si>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</si>
  <si>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</si>
  <si>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</si>
  <si>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</si>
  <si>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</si>
  <si>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</si>
  <si>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</si>
  <si>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</si>
  <si>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</si>
  <si>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</si>
  <si>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</si>
  <si>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</si>
  <si>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</si>
  <si>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</si>
  <si>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</si>
  <si>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</si>
  <si>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</si>
  <si>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</si>
  <si>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</si>
  <si>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</si>
  <si>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</si>
  <si>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</si>
  <si>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</si>
  <si>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</si>
  <si>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</si>
  <si>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</si>
  <si>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</si>
  <si>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</si>
  <si>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</si>
  <si>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</si>
  <si>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</si>
  <si>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</si>
  <si>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</si>
  <si>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</si>
  <si>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</si>
  <si>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</si>
  <si>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</si>
  <si>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</si>
  <si>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</si>
  <si>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</si>
  <si>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</si>
  <si>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</si>
  <si>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</si>
  <si>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</si>
  <si>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</si>
  <si>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</si>
  <si>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</si>
  <si>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</si>
  <si>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</si>
  <si>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</si>
  <si>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</si>
  <si>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</si>
  <si>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</si>
  <si>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</si>
  <si>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</si>
  <si>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</si>
  <si>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</si>
  <si>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</si>
  <si>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</si>
  <si>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SM</t>
  </si>
  <si>
    <t xml:space="preserve"> R.M.N°419-2024-PRODUCE, R.M.N°515-2024-PRODUCE</t>
  </si>
  <si>
    <t xml:space="preserve">        Fecha  : 03/01/2025</t>
  </si>
  <si>
    <t>Callao, 06de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</si>
</sst>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zoomScale="22" zoomScaleNormal="22" workbookViewId="0">
      <selection activeCell="N28" sqref="N28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67</v>
      </c>
      <c r="AP8" s="63"/>
      <c r="AQ8" s="63"/>
      <c r="AU8" s="57"/>
    </row>
    <row r="9" spans="2:50" ht="28.2" x14ac:dyDescent="0.5">
      <c r="B9" s="4" t="s">
        <v>6</v>
      </c>
      <c r="C9" s="10" t="s">
        <v>66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635.85</v>
      </c>
      <c r="H12" s="24">
        <v>0</v>
      </c>
      <c r="I12" s="24">
        <v>11239.99</v>
      </c>
      <c r="J12" s="24">
        <v>952.91</v>
      </c>
      <c r="K12" s="24">
        <v>162.155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1786.2750000000001</v>
      </c>
      <c r="R12" s="24">
        <v>0</v>
      </c>
      <c r="S12" s="24">
        <v>0</v>
      </c>
      <c r="T12" s="24">
        <v>0</v>
      </c>
      <c r="U12" s="24">
        <v>1557.125</v>
      </c>
      <c r="V12" s="24">
        <v>115.245</v>
      </c>
      <c r="W12" s="24">
        <v>1235.03</v>
      </c>
      <c r="X12" s="24">
        <v>0</v>
      </c>
      <c r="Y12" s="24">
        <v>5657.6049999999996</v>
      </c>
      <c r="Z12" s="24">
        <v>168.47</v>
      </c>
      <c r="AA12" s="24">
        <v>4035.0450000000001</v>
      </c>
      <c r="AB12" s="24">
        <v>83.674999999999997</v>
      </c>
      <c r="AC12" s="24">
        <v>2941.18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29250.254999999997</v>
      </c>
      <c r="AP12" s="24">
        <f>SUMIF($C$11:$AN$11,"I.Mad",C12:AN12)</f>
        <v>1320.3</v>
      </c>
      <c r="AQ12" s="24">
        <f>SUM(AO12:AP12)</f>
        <v>30570.554999999997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14</v>
      </c>
      <c r="H13" s="24" t="s">
        <v>33</v>
      </c>
      <c r="I13" s="24">
        <v>105</v>
      </c>
      <c r="J13" s="24">
        <v>12</v>
      </c>
      <c r="K13" s="24">
        <v>1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14</v>
      </c>
      <c r="R13" s="24" t="s">
        <v>33</v>
      </c>
      <c r="S13" s="24" t="s">
        <v>33</v>
      </c>
      <c r="T13" s="24" t="s">
        <v>33</v>
      </c>
      <c r="U13" s="24">
        <v>5</v>
      </c>
      <c r="V13" s="24">
        <v>2</v>
      </c>
      <c r="W13" s="24">
        <v>3</v>
      </c>
      <c r="X13" s="24" t="s">
        <v>33</v>
      </c>
      <c r="Y13" s="24">
        <v>19</v>
      </c>
      <c r="Z13" s="24">
        <v>1</v>
      </c>
      <c r="AA13" s="24">
        <v>17</v>
      </c>
      <c r="AB13" s="24">
        <v>1</v>
      </c>
      <c r="AC13" s="24">
        <v>8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186</v>
      </c>
      <c r="AP13" s="24">
        <f>SUMIF($C$11:$AN$11,"I.Mad",C13:AN13)</f>
        <v>16</v>
      </c>
      <c r="AQ13" s="24">
        <f>SUM(AO13:AP13)</f>
        <v>202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8</v>
      </c>
      <c r="H14" s="24" t="s">
        <v>33</v>
      </c>
      <c r="I14" s="24">
        <v>26</v>
      </c>
      <c r="J14" s="24">
        <v>5</v>
      </c>
      <c r="K14" s="24" t="s">
        <v>65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7</v>
      </c>
      <c r="R14" s="24" t="s">
        <v>33</v>
      </c>
      <c r="S14" s="24" t="s">
        <v>33</v>
      </c>
      <c r="T14" s="24" t="s">
        <v>33</v>
      </c>
      <c r="U14" s="24">
        <v>2</v>
      </c>
      <c r="V14" s="24">
        <v>1</v>
      </c>
      <c r="W14" s="24">
        <v>3</v>
      </c>
      <c r="X14" s="24" t="s">
        <v>33</v>
      </c>
      <c r="Y14" s="24">
        <v>1</v>
      </c>
      <c r="Z14" s="24" t="s">
        <v>65</v>
      </c>
      <c r="AA14" s="24">
        <v>6</v>
      </c>
      <c r="AB14" s="24" t="s">
        <v>65</v>
      </c>
      <c r="AC14" s="24">
        <v>4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57</v>
      </c>
      <c r="AP14" s="24">
        <f>SUMIF($C$11:$AN$11,"I.Mad",C14:AN14)</f>
        <v>6</v>
      </c>
      <c r="AQ14" s="24">
        <f>SUM(AO14:AP14)</f>
        <v>63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10.864815754700301</v>
      </c>
      <c r="H15" s="24" t="s">
        <v>33</v>
      </c>
      <c r="I15" s="24">
        <v>82.042629673331405</v>
      </c>
      <c r="J15" s="24">
        <v>87.081775085987502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76.134822188871695</v>
      </c>
      <c r="R15" s="24" t="s">
        <v>33</v>
      </c>
      <c r="S15" s="24" t="s">
        <v>33</v>
      </c>
      <c r="T15" s="24" t="s">
        <v>33</v>
      </c>
      <c r="U15" s="24">
        <v>18.304144287912202</v>
      </c>
      <c r="V15" s="24">
        <v>0</v>
      </c>
      <c r="W15" s="24">
        <v>13.915482132414899</v>
      </c>
      <c r="X15" s="24" t="s">
        <v>33</v>
      </c>
      <c r="Y15" s="24">
        <v>4.18604651162791</v>
      </c>
      <c r="Z15" s="24" t="s">
        <v>33</v>
      </c>
      <c r="AA15" s="24">
        <v>28.3493458075855</v>
      </c>
      <c r="AB15" s="24" t="s">
        <v>33</v>
      </c>
      <c r="AC15" s="24">
        <v>35.589975461437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</v>
      </c>
      <c r="H16" s="27" t="s">
        <v>33</v>
      </c>
      <c r="I16" s="27">
        <v>11</v>
      </c>
      <c r="J16" s="27">
        <v>10.5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10.5</v>
      </c>
      <c r="R16" s="27" t="s">
        <v>33</v>
      </c>
      <c r="S16" s="27" t="s">
        <v>33</v>
      </c>
      <c r="T16" s="27" t="s">
        <v>33</v>
      </c>
      <c r="U16" s="27">
        <v>13</v>
      </c>
      <c r="V16" s="27">
        <v>13.5</v>
      </c>
      <c r="W16" s="27">
        <v>13</v>
      </c>
      <c r="X16" s="27" t="s">
        <v>33</v>
      </c>
      <c r="Y16" s="27">
        <v>13</v>
      </c>
      <c r="Z16" s="27" t="s">
        <v>33</v>
      </c>
      <c r="AA16" s="27">
        <v>12.5</v>
      </c>
      <c r="AB16" s="27" t="s">
        <v>33</v>
      </c>
      <c r="AC16" s="27">
        <v>12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7" t="s">
        <v>33</v>
      </c>
      <c r="AM16" s="27" t="s">
        <v>33</v>
      </c>
      <c r="AN16" s="27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11"/>
      <c r="I17" s="29"/>
      <c r="J17" s="29"/>
      <c r="K17" s="29"/>
      <c r="L17" s="11"/>
      <c r="M17" s="11"/>
      <c r="N17" s="11"/>
      <c r="O17" s="11"/>
      <c r="P17" s="11"/>
      <c r="Q17" s="11"/>
      <c r="R17" s="11"/>
      <c r="S17" s="11"/>
      <c r="T17" s="11"/>
      <c r="U17" s="30"/>
      <c r="V17" s="29"/>
      <c r="W17" s="29"/>
      <c r="X17" s="11"/>
      <c r="Y17" s="11"/>
      <c r="Z17" s="11"/>
      <c r="AA17" s="29"/>
      <c r="AB17" s="11"/>
      <c r="AC17" s="29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7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>
        <v>14.972670000000001</v>
      </c>
      <c r="H30" s="24"/>
      <c r="I30" s="27">
        <v>12.626760000000001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>
        <v>1.33402</v>
      </c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28.933450000000001</v>
      </c>
      <c r="AP30" s="24">
        <f t="shared" si="1"/>
        <v>0</v>
      </c>
      <c r="AQ30" s="32">
        <f t="shared" si="2"/>
        <v>28.933450000000001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650.82267000000002</v>
      </c>
      <c r="H41" s="32">
        <f t="shared" si="3"/>
        <v>0</v>
      </c>
      <c r="I41" s="32">
        <f t="shared" si="3"/>
        <v>11252.616759999999</v>
      </c>
      <c r="J41" s="32">
        <f t="shared" si="3"/>
        <v>952.91</v>
      </c>
      <c r="K41" s="32">
        <f t="shared" si="3"/>
        <v>162.155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1786.2750000000001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1557.125</v>
      </c>
      <c r="V41" s="32">
        <f t="shared" si="3"/>
        <v>115.245</v>
      </c>
      <c r="W41" s="32">
        <f t="shared" si="3"/>
        <v>1235.03</v>
      </c>
      <c r="X41" s="32">
        <f t="shared" si="3"/>
        <v>0</v>
      </c>
      <c r="Y41" s="32">
        <f t="shared" si="3"/>
        <v>5657.6049999999996</v>
      </c>
      <c r="Z41" s="32">
        <f t="shared" si="3"/>
        <v>168.47</v>
      </c>
      <c r="AA41" s="32">
        <f t="shared" si="3"/>
        <v>4036.3790199999999</v>
      </c>
      <c r="AB41" s="32">
        <f t="shared" si="3"/>
        <v>83.674999999999997</v>
      </c>
      <c r="AC41" s="32">
        <f t="shared" si="3"/>
        <v>2941.18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 t="shared" si="3"/>
        <v>0</v>
      </c>
      <c r="AO41" s="32">
        <f>SUM(AO12,AO18,AO24:AO37)</f>
        <v>29279.188449999998</v>
      </c>
      <c r="AP41" s="32">
        <f>SUM(AP12,AP18,AP24:AP37)</f>
        <v>1320.3</v>
      </c>
      <c r="AQ41" s="32">
        <f t="shared" si="2"/>
        <v>30599.488449999997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68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2025-01-06T22:24:56Z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