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29" i="1" l="1"/>
  <c r="AP29" i="1"/>
  <c r="AO30" i="1"/>
  <c r="AP30" i="1"/>
  <c r="AQ30" i="1" l="1"/>
  <c r="AQ29" i="1"/>
  <c r="AP12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P13" i="1"/>
  <c r="AO13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O12" i="1" l="1"/>
  <c r="AQ12" i="1" s="1"/>
  <c r="AM41" i="1"/>
  <c r="AO41" i="1" l="1"/>
  <c r="AQ41" i="1" s="1"/>
</calcChain>
</file>

<file path=xl/sharedStrings.xml><?xml version="1.0" encoding="utf-8"?>
<sst xmlns="http://schemas.openxmlformats.org/spreadsheetml/2006/main" count="379" uniqueCount="69">
  <si>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</si>
  <si>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</si>
  <si>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</si>
  <si>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</si>
  <si>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</si>
  <si>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</si>
  <si>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</si>
  <si>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</si>
  <si>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</si>
  <si>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</si>
  <si>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</si>
  <si>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</si>
  <si>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</si>
  <si>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</si>
  <si>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</si>
  <si>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</si>
  <si>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</si>
  <si>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</si>
  <si>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</si>
  <si>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</si>
  <si>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</si>
  <si>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</si>
  <si>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</si>
  <si>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</si>
  <si>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</si>
  <si>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</si>
  <si>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</si>
  <si>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</si>
  <si>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</si>
  <si>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</si>
  <si>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</si>
  <si>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</si>
  <si>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</si>
  <si>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</si>
  <si>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</si>
  <si>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</si>
  <si>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</si>
  <si>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</si>
  <si>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</si>
  <si>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</si>
  <si>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</si>
  <si>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</si>
  <si>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</si>
  <si>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</si>
  <si>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</si>
  <si>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</si>
  <si>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</si>
  <si>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</si>
  <si>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</si>
  <si>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</si>
  <si>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</si>
  <si>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</si>
  <si>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</si>
  <si>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</si>
  <si>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</si>
  <si>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</si>
  <si>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</si>
  <si>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</si>
  <si>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</si>
  <si>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</si>
  <si>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</si>
  <si>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</si>
  <si>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</si>
  <si>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</si>
  <si>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</si>
  <si>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</si>
  <si>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Callao, 07 de enero de 2025</t>
  </si>
  <si>
    <t>SM</t>
  </si>
  <si>
    <t xml:space="preserve">        Fecha  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</si>
</sst>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1" fontId="11" fillId="0" borderId="0" xfId="0" applyNumberFormat="1" applyFont="1"/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AL59" sqref="AL5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68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5966.2250000000004</v>
      </c>
      <c r="J12" s="24">
        <v>925.99</v>
      </c>
      <c r="K12" s="24">
        <v>411.29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3846.2550000000001</v>
      </c>
      <c r="R12" s="24">
        <v>0</v>
      </c>
      <c r="S12" s="24">
        <v>1293.6500000000001</v>
      </c>
      <c r="T12" s="24">
        <v>0</v>
      </c>
      <c r="U12" s="24">
        <v>1357.21</v>
      </c>
      <c r="V12" s="24">
        <v>205.87</v>
      </c>
      <c r="W12" s="24">
        <v>779.74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718.68499999999995</v>
      </c>
      <c r="AL12" s="24">
        <v>0</v>
      </c>
      <c r="AM12" s="24">
        <v>1026.9000000000001</v>
      </c>
      <c r="AN12" s="24">
        <v>415.745</v>
      </c>
      <c r="AO12" s="24">
        <f>SUMIF($C$11:$AN$11,"Ind",C12:AN12)</f>
        <v>15399.955</v>
      </c>
      <c r="AP12" s="24">
        <f>SUMIF($C$11:$AN$11,"I.Mad",C12:AN12)</f>
        <v>1547.605</v>
      </c>
      <c r="AQ12" s="24">
        <f>SUM(AO12:AP12)</f>
        <v>16947.560000000001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73</v>
      </c>
      <c r="J13" s="24">
        <v>14</v>
      </c>
      <c r="K13" s="24">
        <v>4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35</v>
      </c>
      <c r="R13" s="24" t="s">
        <v>33</v>
      </c>
      <c r="S13" s="24">
        <v>9</v>
      </c>
      <c r="T13" s="24" t="s">
        <v>33</v>
      </c>
      <c r="U13" s="24">
        <v>11</v>
      </c>
      <c r="V13" s="24">
        <v>5</v>
      </c>
      <c r="W13" s="24">
        <v>5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5</v>
      </c>
      <c r="AL13" s="24" t="s">
        <v>33</v>
      </c>
      <c r="AM13" s="24">
        <v>7</v>
      </c>
      <c r="AN13" s="24">
        <v>5</v>
      </c>
      <c r="AO13" s="24">
        <f>SUMIF($C$11:$AN$11,"Ind*",C13:AN13)</f>
        <v>149</v>
      </c>
      <c r="AP13" s="24">
        <f>SUMIF($C$11:$AN$11,"I.Mad",C13:AN13)</f>
        <v>24</v>
      </c>
      <c r="AQ13" s="24">
        <f>SUM(AO13:AP13)</f>
        <v>173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5</v>
      </c>
      <c r="J14" s="24">
        <v>5</v>
      </c>
      <c r="K14" s="24" t="s">
        <v>67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9</v>
      </c>
      <c r="R14" s="24" t="s">
        <v>33</v>
      </c>
      <c r="S14" s="24">
        <v>5</v>
      </c>
      <c r="T14" s="24" t="s">
        <v>33</v>
      </c>
      <c r="U14" s="24">
        <v>3</v>
      </c>
      <c r="V14" s="24">
        <v>1</v>
      </c>
      <c r="W14" s="24">
        <v>4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67</v>
      </c>
      <c r="AL14" s="24" t="s">
        <v>33</v>
      </c>
      <c r="AM14" s="24">
        <v>3</v>
      </c>
      <c r="AN14" s="24" t="s">
        <v>67</v>
      </c>
      <c r="AO14" s="24">
        <f>SUMIF($C$11:$AN$11,"Ind*",C14:AN14)</f>
        <v>29</v>
      </c>
      <c r="AP14" s="24">
        <f>SUMIF($C$11:$AN$11,"I.Mad",C14:AN14)</f>
        <v>6</v>
      </c>
      <c r="AQ14" s="24">
        <f>SUM(AO14:AP14)</f>
        <v>35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34.445299905431902</v>
      </c>
      <c r="J15" s="24">
        <v>44.0941548817474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11.230057869549899</v>
      </c>
      <c r="R15" s="24" t="s">
        <v>33</v>
      </c>
      <c r="S15" s="24">
        <v>13.7766861059888</v>
      </c>
      <c r="T15" s="24" t="s">
        <v>33</v>
      </c>
      <c r="U15" s="24">
        <v>22.482426272284201</v>
      </c>
      <c r="V15" s="24">
        <v>3.0769230768913198</v>
      </c>
      <c r="W15" s="24">
        <v>54.423114389647097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>
        <v>56.834621902685505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>
        <v>13</v>
      </c>
      <c r="J16" s="27">
        <v>12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</v>
      </c>
      <c r="R16" s="27" t="s">
        <v>33</v>
      </c>
      <c r="S16" s="27">
        <v>13</v>
      </c>
      <c r="T16" s="27" t="s">
        <v>33</v>
      </c>
      <c r="U16" s="27">
        <v>13</v>
      </c>
      <c r="V16" s="27">
        <v>12.5</v>
      </c>
      <c r="W16" s="27">
        <v>11.5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7" t="s">
        <v>33</v>
      </c>
      <c r="AM16" s="27">
        <v>11.5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29"/>
      <c r="X17" s="11"/>
      <c r="Y17" s="11"/>
      <c r="Z17" s="11"/>
      <c r="AA17" s="29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>
        <v>0.67159999999999997</v>
      </c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0.67159999999999997</v>
      </c>
      <c r="AP25" s="24">
        <f t="shared" si="1"/>
        <v>0</v>
      </c>
      <c r="AQ25" s="32">
        <f t="shared" si="2"/>
        <v>0.67159999999999997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11.134209999999999</v>
      </c>
      <c r="J30" s="27">
        <v>0.10575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7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11.134209999999999</v>
      </c>
      <c r="AP30" s="24">
        <f t="shared" si="1"/>
        <v>0.10575</v>
      </c>
      <c r="AQ30" s="32">
        <f t="shared" si="2"/>
        <v>11.23996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5978.0308100000002</v>
      </c>
      <c r="J41" s="32">
        <f t="shared" si="3"/>
        <v>926.09574999999995</v>
      </c>
      <c r="K41" s="32">
        <f t="shared" si="3"/>
        <v>411.29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3846.2550000000001</v>
      </c>
      <c r="R41" s="32">
        <f t="shared" si="3"/>
        <v>0</v>
      </c>
      <c r="S41" s="32">
        <f t="shared" si="3"/>
        <v>1293.6500000000001</v>
      </c>
      <c r="T41" s="32">
        <f t="shared" si="3"/>
        <v>0</v>
      </c>
      <c r="U41" s="32">
        <f t="shared" si="3"/>
        <v>1357.21</v>
      </c>
      <c r="V41" s="32">
        <f t="shared" si="3"/>
        <v>205.87</v>
      </c>
      <c r="W41" s="32">
        <f t="shared" si="3"/>
        <v>779.74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718.68499999999995</v>
      </c>
      <c r="AL41" s="32">
        <f t="shared" si="3"/>
        <v>0</v>
      </c>
      <c r="AM41" s="32">
        <f t="shared" si="3"/>
        <v>1026.9000000000001</v>
      </c>
      <c r="AN41" s="32">
        <f t="shared" si="3"/>
        <v>415.745</v>
      </c>
      <c r="AO41" s="32">
        <f>SUM(AO12,AO18,AO24:AO37)</f>
        <v>15411.76081</v>
      </c>
      <c r="AP41" s="32">
        <f>SUM(AP12,AP18,AP24:AP37)</f>
        <v>1547.71075</v>
      </c>
      <c r="AQ41" s="32">
        <f t="shared" si="2"/>
        <v>16959.471559999998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68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2025-01-09T23:27:02Z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