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29" i="1" l="1"/>
  <c r="AP29" i="1"/>
  <c r="AO30" i="1"/>
  <c r="AP30" i="1"/>
  <c r="AQ30" i="1" l="1"/>
  <c r="AQ29" i="1"/>
  <c r="AP12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P13" i="1"/>
  <c r="AO13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O12" i="1" l="1"/>
  <c r="AQ12" i="1" s="1"/>
  <c r="AM41" i="1"/>
  <c r="AO41" i="1" l="1"/>
  <c r="AQ41" i="1" s="1"/>
</calcChain>
</file>

<file path=xl/sharedStrings.xml><?xml version="1.0" encoding="utf-8"?>
<sst xmlns="http://schemas.openxmlformats.org/spreadsheetml/2006/main" count="381" uniqueCount="69">
  <si>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</si>
  <si>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</si>
  <si>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</si>
  <si>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</si>
  <si>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</si>
  <si>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</si>
  <si>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</si>
  <si>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</si>
  <si>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</si>
  <si>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</si>
  <si>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</si>
  <si>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</si>
  <si>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</si>
  <si>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</si>
  <si>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</si>
  <si>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</si>
  <si>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</si>
  <si>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</si>
  <si>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</si>
  <si>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</si>
  <si>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</si>
  <si>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</si>
  <si>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</si>
  <si>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</si>
  <si>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</si>
  <si>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</si>
  <si>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</si>
  <si>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</si>
  <si>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</si>
  <si>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</si>
  <si>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</si>
  <si>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</si>
  <si>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</si>
  <si>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</si>
  <si>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</si>
  <si>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</si>
  <si>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</si>
  <si>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</si>
  <si>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</si>
  <si>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</si>
  <si>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</si>
  <si>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</si>
  <si>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</si>
  <si>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</si>
  <si>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</si>
  <si>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</si>
  <si>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</si>
  <si>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</si>
  <si>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</si>
  <si>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</si>
  <si>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</si>
  <si>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</si>
  <si>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</si>
  <si>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</si>
  <si>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</si>
  <si>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</si>
  <si>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</si>
  <si>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</si>
  <si>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</si>
  <si>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</si>
  <si>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</si>
  <si>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</si>
  <si>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</si>
  <si>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</si>
  <si>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</si>
  <si>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</si>
  <si>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 xml:space="preserve">        Fecha  : 06/01/2025</t>
  </si>
  <si>
    <t>Callao, 07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</si>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</sst>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zoomScale="22" zoomScaleNormal="22" workbookViewId="0">
      <selection activeCell="AK12" sqref="AK12:AN12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66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10708.05</v>
      </c>
      <c r="J12" s="24">
        <v>1105.675</v>
      </c>
      <c r="K12" s="24">
        <v>708.41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2389.34</v>
      </c>
      <c r="R12" s="24">
        <v>0</v>
      </c>
      <c r="S12" s="24">
        <v>0</v>
      </c>
      <c r="T12" s="24">
        <v>0</v>
      </c>
      <c r="U12" s="24">
        <v>518.11</v>
      </c>
      <c r="V12" s="24">
        <v>142.505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1258.0150000000001</v>
      </c>
      <c r="AL12" s="24">
        <v>0</v>
      </c>
      <c r="AM12" s="24">
        <v>238.19499999999999</v>
      </c>
      <c r="AN12" s="24">
        <v>133.30500000000001</v>
      </c>
      <c r="AO12" s="24">
        <f>SUMIF($C$11:$AN$11,"Ind",C12:AN12)</f>
        <v>15820.119999999999</v>
      </c>
      <c r="AP12" s="24">
        <f>SUMIF($C$11:$AN$11,"I.Mad",C12:AN12)</f>
        <v>1381.4849999999999</v>
      </c>
      <c r="AQ12" s="24">
        <f>SUM(AO12:AP12)</f>
        <v>17201.605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76</v>
      </c>
      <c r="J13" s="24">
        <v>14</v>
      </c>
      <c r="K13" s="24">
        <v>4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33</v>
      </c>
      <c r="R13" s="24" t="s">
        <v>33</v>
      </c>
      <c r="S13" s="24" t="s">
        <v>33</v>
      </c>
      <c r="T13" s="24" t="s">
        <v>33</v>
      </c>
      <c r="U13" s="24">
        <v>14</v>
      </c>
      <c r="V13" s="24">
        <v>5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7</v>
      </c>
      <c r="AL13" s="24" t="s">
        <v>33</v>
      </c>
      <c r="AM13" s="24">
        <v>5</v>
      </c>
      <c r="AN13" s="24">
        <v>4</v>
      </c>
      <c r="AO13" s="24">
        <f>SUMIF($C$11:$AN$11,"Ind*",C13:AN13)</f>
        <v>139</v>
      </c>
      <c r="AP13" s="24">
        <f>SUMIF($C$11:$AN$11,"I.Mad",C13:AN13)</f>
        <v>23</v>
      </c>
      <c r="AQ13" s="24">
        <f>SUM(AO13:AP13)</f>
        <v>162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8</v>
      </c>
      <c r="J14" s="24">
        <v>8</v>
      </c>
      <c r="K14" s="24" t="s">
        <v>68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10</v>
      </c>
      <c r="R14" s="24" t="s">
        <v>33</v>
      </c>
      <c r="S14" s="24" t="s">
        <v>33</v>
      </c>
      <c r="T14" s="24" t="s">
        <v>33</v>
      </c>
      <c r="U14" s="24">
        <v>4</v>
      </c>
      <c r="V14" s="24">
        <v>2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3</v>
      </c>
      <c r="AL14" s="24" t="s">
        <v>33</v>
      </c>
      <c r="AM14" s="24">
        <v>3</v>
      </c>
      <c r="AN14" s="24">
        <v>1</v>
      </c>
      <c r="AO14" s="24">
        <f>SUMIF($C$11:$AN$11,"Ind*",C14:AN14)</f>
        <v>28</v>
      </c>
      <c r="AP14" s="24">
        <f>SUMIF($C$11:$AN$11,"I.Mad",C14:AN14)</f>
        <v>11</v>
      </c>
      <c r="AQ14" s="24">
        <f>SUM(AO14:AP14)</f>
        <v>39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38.649991561031001</v>
      </c>
      <c r="J15" s="24">
        <v>67.360145999908596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20.666298645316001</v>
      </c>
      <c r="R15" s="24" t="s">
        <v>33</v>
      </c>
      <c r="S15" s="24" t="s">
        <v>33</v>
      </c>
      <c r="T15" s="24" t="s">
        <v>33</v>
      </c>
      <c r="U15" s="24">
        <v>33.081981151715802</v>
      </c>
      <c r="V15" s="24">
        <v>42.836728265397902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46.060957316897891</v>
      </c>
      <c r="AL15" s="24" t="s">
        <v>33</v>
      </c>
      <c r="AM15" s="24">
        <v>53.965928957338051</v>
      </c>
      <c r="AN15" s="24">
        <v>66.666666666666671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>
        <v>13.5</v>
      </c>
      <c r="J16" s="27">
        <v>11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12.5</v>
      </c>
      <c r="R16" s="27" t="s">
        <v>33</v>
      </c>
      <c r="S16" s="27" t="s">
        <v>33</v>
      </c>
      <c r="T16" s="27" t="s">
        <v>33</v>
      </c>
      <c r="U16" s="27">
        <v>12</v>
      </c>
      <c r="V16" s="27">
        <v>12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11</v>
      </c>
      <c r="AN16" s="27">
        <v>11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29"/>
      <c r="W17" s="29"/>
      <c r="X17" s="11"/>
      <c r="Y17" s="11"/>
      <c r="Z17" s="11"/>
      <c r="AA17" s="29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>
        <v>0.26301000000000002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0.26301000000000002</v>
      </c>
      <c r="AQ25" s="32">
        <f t="shared" si="2"/>
        <v>0.26301000000000002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1.21383</v>
      </c>
      <c r="J30" s="27">
        <v>0.15937000000000001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7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1.21383</v>
      </c>
      <c r="AP30" s="24">
        <f t="shared" si="1"/>
        <v>0.15937000000000001</v>
      </c>
      <c r="AQ30" s="32">
        <f t="shared" si="2"/>
        <v>1.3732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10709.26383</v>
      </c>
      <c r="J41" s="32">
        <f t="shared" si="3"/>
        <v>1106.0973799999999</v>
      </c>
      <c r="K41" s="32">
        <f t="shared" si="3"/>
        <v>708.41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2389.34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518.11</v>
      </c>
      <c r="V41" s="32">
        <f t="shared" si="3"/>
        <v>142.505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1258.0150000000001</v>
      </c>
      <c r="AL41" s="32">
        <f t="shared" si="3"/>
        <v>0</v>
      </c>
      <c r="AM41" s="32">
        <f t="shared" si="3"/>
        <v>238.19499999999999</v>
      </c>
      <c r="AN41" s="32">
        <f t="shared" si="3"/>
        <v>133.30500000000001</v>
      </c>
      <c r="AO41" s="32">
        <f>SUM(AO12,AO18,AO24:AO37)</f>
        <v>15821.33383</v>
      </c>
      <c r="AP41" s="32">
        <f>SUM(AP12,AP18,AP24:AP37)</f>
        <v>1381.9073799999999</v>
      </c>
      <c r="AQ41" s="32">
        <f t="shared" si="2"/>
        <v>17203.24121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2025-01-09T23:18:47Z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