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O12" i="1" l="1"/>
  <c r="AP12" i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Q12" i="1" l="1"/>
  <c r="AM41" i="1"/>
  <c r="AO41" i="1" l="1"/>
  <c r="AQ41" i="1" s="1"/>
</calcChain>
</file>

<file path=xl/sharedStrings.xml><?xml version="1.0" encoding="utf-8"?>
<sst xmlns="http://schemas.openxmlformats.org/spreadsheetml/2006/main" count="375" uniqueCount="69">
  <si>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</si>
  <si>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</si>
  <si>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</si>
  <si>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</si>
  <si>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</si>
  <si>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</si>
  <si>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</si>
  <si>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</si>
  <si>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</si>
  <si>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</si>
  <si>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</si>
  <si>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</si>
  <si>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</si>
  <si>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</si>
  <si>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</si>
  <si>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</si>
  <si>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</si>
  <si>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</si>
  <si>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</si>
  <si>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</si>
  <si>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</si>
  <si>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</si>
  <si>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</si>
  <si>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</si>
  <si>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</si>
  <si>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</si>
  <si>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</si>
  <si>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</si>
  <si>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</si>
  <si>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</si>
  <si>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</si>
  <si>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</si>
  <si>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</si>
  <si>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</si>
  <si>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</si>
  <si>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</si>
  <si>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</si>
  <si>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</si>
  <si>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</si>
  <si>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</si>
  <si>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</si>
  <si>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</si>
  <si>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</si>
  <si>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</si>
  <si>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</si>
  <si>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</si>
  <si>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</si>
  <si>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</si>
  <si>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</si>
  <si>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</si>
  <si>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</si>
  <si>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</si>
  <si>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</si>
  <si>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</si>
  <si>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</si>
  <si>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</si>
  <si>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</si>
  <si>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</si>
  <si>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</si>
  <si>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</si>
  <si>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</si>
  <si>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</si>
  <si>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</si>
  <si>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</si>
  <si>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</si>
  <si>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</si>
  <si>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>SM</t>
  </si>
  <si>
    <t xml:space="preserve">        Fecha  : 07/01/2025</t>
  </si>
  <si>
    <t>Callao, 08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</si>
</sst>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topLeftCell="B1" zoomScale="22" zoomScaleNormal="22" workbookViewId="0">
      <selection activeCell="Q28" sqref="Q28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50" ht="45" customHeight="1" x14ac:dyDescent="0.6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3" t="s">
        <v>67</v>
      </c>
      <c r="AP8" s="63"/>
      <c r="AQ8" s="63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5" t="s">
        <v>8</v>
      </c>
      <c r="D10" s="65"/>
      <c r="E10" s="65" t="s">
        <v>9</v>
      </c>
      <c r="F10" s="65"/>
      <c r="G10" s="65" t="s">
        <v>10</v>
      </c>
      <c r="H10" s="65"/>
      <c r="I10" s="65" t="s">
        <v>11</v>
      </c>
      <c r="J10" s="65"/>
      <c r="K10" s="65" t="s">
        <v>12</v>
      </c>
      <c r="L10" s="65"/>
      <c r="M10" s="65" t="s">
        <v>13</v>
      </c>
      <c r="N10" s="65"/>
      <c r="O10" s="65" t="s">
        <v>14</v>
      </c>
      <c r="P10" s="65"/>
      <c r="Q10" s="65" t="s">
        <v>15</v>
      </c>
      <c r="R10" s="65"/>
      <c r="S10" s="65" t="s">
        <v>16</v>
      </c>
      <c r="T10" s="65"/>
      <c r="U10" s="65" t="s">
        <v>17</v>
      </c>
      <c r="V10" s="65"/>
      <c r="W10" s="65" t="s">
        <v>18</v>
      </c>
      <c r="X10" s="65"/>
      <c r="Y10" s="66" t="s">
        <v>19</v>
      </c>
      <c r="Z10" s="66"/>
      <c r="AA10" s="65" t="s">
        <v>20</v>
      </c>
      <c r="AB10" s="65"/>
      <c r="AC10" s="65" t="s">
        <v>21</v>
      </c>
      <c r="AD10" s="65"/>
      <c r="AE10" s="65" t="s">
        <v>22</v>
      </c>
      <c r="AF10" s="65"/>
      <c r="AG10" s="65" t="s">
        <v>23</v>
      </c>
      <c r="AH10" s="65"/>
      <c r="AI10" s="65" t="s">
        <v>24</v>
      </c>
      <c r="AJ10" s="65"/>
      <c r="AK10" s="65" t="s">
        <v>25</v>
      </c>
      <c r="AL10" s="65"/>
      <c r="AM10" s="65" t="s">
        <v>26</v>
      </c>
      <c r="AN10" s="65"/>
      <c r="AO10" s="67" t="s">
        <v>27</v>
      </c>
      <c r="AP10" s="67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2782.5149999999999</v>
      </c>
      <c r="H12" s="24">
        <v>0</v>
      </c>
      <c r="I12" s="24">
        <v>11469.126060000001</v>
      </c>
      <c r="J12" s="24">
        <v>1039.79</v>
      </c>
      <c r="K12" s="24">
        <v>835.65499999999997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2841.3850000000002</v>
      </c>
      <c r="R12" s="24">
        <v>0</v>
      </c>
      <c r="S12" s="24">
        <v>0</v>
      </c>
      <c r="T12" s="24">
        <v>0</v>
      </c>
      <c r="U12" s="24">
        <v>1097.79</v>
      </c>
      <c r="V12" s="24">
        <v>170.285</v>
      </c>
      <c r="W12" s="24">
        <v>0</v>
      </c>
      <c r="X12" s="24">
        <v>0</v>
      </c>
      <c r="Y12" s="24">
        <v>323.995</v>
      </c>
      <c r="Z12" s="24">
        <v>0</v>
      </c>
      <c r="AA12" s="24">
        <v>1019.306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1035.9100000000001</v>
      </c>
      <c r="AL12" s="24">
        <v>0</v>
      </c>
      <c r="AM12" s="24">
        <v>832.19500000000005</v>
      </c>
      <c r="AN12" s="24">
        <v>585.4</v>
      </c>
      <c r="AO12" s="24">
        <f>SUMIF($C$11:$AN$11,"Ind",C12:AN12)</f>
        <v>22237.877060000003</v>
      </c>
      <c r="AP12" s="24">
        <f>SUMIF($C$11:$AN$11,"I.Mad",C12:AN12)</f>
        <v>1795.4749999999999</v>
      </c>
      <c r="AQ12" s="24">
        <f>SUM(AO12:AP12)</f>
        <v>24033.352060000001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19</v>
      </c>
      <c r="H13" s="24" t="s">
        <v>33</v>
      </c>
      <c r="I13" s="24">
        <v>112</v>
      </c>
      <c r="J13" s="24">
        <v>12</v>
      </c>
      <c r="K13" s="24">
        <v>6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15</v>
      </c>
      <c r="R13" s="24" t="s">
        <v>33</v>
      </c>
      <c r="S13" s="24" t="s">
        <v>33</v>
      </c>
      <c r="T13" s="24" t="s">
        <v>33</v>
      </c>
      <c r="U13" s="24">
        <v>8</v>
      </c>
      <c r="V13" s="24">
        <v>2</v>
      </c>
      <c r="W13" s="24" t="s">
        <v>33</v>
      </c>
      <c r="X13" s="24" t="s">
        <v>33</v>
      </c>
      <c r="Y13" s="24">
        <v>3</v>
      </c>
      <c r="Z13" s="24" t="s">
        <v>33</v>
      </c>
      <c r="AA13" s="24">
        <v>5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10</v>
      </c>
      <c r="AL13" s="24" t="s">
        <v>33</v>
      </c>
      <c r="AM13" s="24">
        <v>6</v>
      </c>
      <c r="AN13" s="24">
        <v>7</v>
      </c>
      <c r="AO13" s="24">
        <f>SUMIF($C$11:$AN$11,"Ind*",C13:AN13)</f>
        <v>184</v>
      </c>
      <c r="AP13" s="24">
        <f>SUMIF($C$11:$AN$11,"I.Mad",C13:AN13)</f>
        <v>21</v>
      </c>
      <c r="AQ13" s="24">
        <f>SUM(AO13:AP13)</f>
        <v>205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6</v>
      </c>
      <c r="H14" s="24" t="s">
        <v>33</v>
      </c>
      <c r="I14" s="24">
        <v>4</v>
      </c>
      <c r="J14" s="24" t="s">
        <v>66</v>
      </c>
      <c r="K14" s="24" t="s">
        <v>66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6</v>
      </c>
      <c r="R14" s="24" t="s">
        <v>33</v>
      </c>
      <c r="S14" s="24" t="s">
        <v>33</v>
      </c>
      <c r="T14" s="24" t="s">
        <v>33</v>
      </c>
      <c r="U14" s="24">
        <v>3</v>
      </c>
      <c r="V14" s="24">
        <v>1</v>
      </c>
      <c r="W14" s="24" t="s">
        <v>33</v>
      </c>
      <c r="X14" s="24" t="s">
        <v>33</v>
      </c>
      <c r="Y14" s="24" t="s">
        <v>66</v>
      </c>
      <c r="Z14" s="24" t="s">
        <v>33</v>
      </c>
      <c r="AA14" s="24">
        <v>2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4</v>
      </c>
      <c r="AL14" s="24" t="s">
        <v>33</v>
      </c>
      <c r="AM14" s="24">
        <v>3</v>
      </c>
      <c r="AN14" s="24">
        <v>1</v>
      </c>
      <c r="AO14" s="24">
        <f>SUMIF($C$11:$AN$11,"Ind*",C14:AN14)</f>
        <v>28</v>
      </c>
      <c r="AP14" s="24">
        <f>SUMIF($C$11:$AN$11,"I.Mad",C14:AN14)</f>
        <v>2</v>
      </c>
      <c r="AQ14" s="24">
        <f>SUM(AO14:AP14)</f>
        <v>30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48.395838895144898</v>
      </c>
      <c r="H15" s="24" t="s">
        <v>33</v>
      </c>
      <c r="I15" s="24">
        <v>44.324052617860502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0.30118752693060302</v>
      </c>
      <c r="R15" s="24" t="s">
        <v>33</v>
      </c>
      <c r="S15" s="24" t="s">
        <v>33</v>
      </c>
      <c r="T15" s="24" t="s">
        <v>33</v>
      </c>
      <c r="U15" s="24">
        <v>14.8742624843913</v>
      </c>
      <c r="V15" s="24">
        <v>16.5898617511608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>
        <v>3.84488328459673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48.063919448175433</v>
      </c>
      <c r="AL15" s="24" t="s">
        <v>33</v>
      </c>
      <c r="AM15" s="24">
        <v>45.635527282281316</v>
      </c>
      <c r="AN15" s="24">
        <v>25.882352941176467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13</v>
      </c>
      <c r="H16" s="27" t="s">
        <v>33</v>
      </c>
      <c r="I16" s="27">
        <v>13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13.5</v>
      </c>
      <c r="R16" s="27" t="s">
        <v>33</v>
      </c>
      <c r="S16" s="27" t="s">
        <v>33</v>
      </c>
      <c r="T16" s="27" t="s">
        <v>33</v>
      </c>
      <c r="U16" s="27">
        <v>13</v>
      </c>
      <c r="V16" s="27">
        <v>12.5</v>
      </c>
      <c r="W16" s="27" t="s">
        <v>33</v>
      </c>
      <c r="X16" s="27" t="s">
        <v>33</v>
      </c>
      <c r="Y16" s="27" t="s">
        <v>33</v>
      </c>
      <c r="Z16" s="27" t="s">
        <v>33</v>
      </c>
      <c r="AA16" s="27">
        <v>13.5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12</v>
      </c>
      <c r="AL16" s="27" t="s">
        <v>33</v>
      </c>
      <c r="AM16" s="27">
        <v>12</v>
      </c>
      <c r="AN16" s="27">
        <v>12.5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29"/>
      <c r="W17" s="11"/>
      <c r="X17" s="11"/>
      <c r="Y17" s="11"/>
      <c r="Z17" s="11"/>
      <c r="AA17" s="29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>
        <v>4.4089400000000003</v>
      </c>
      <c r="J30" s="27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>
        <v>0.69399999999999995</v>
      </c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5.1029400000000003</v>
      </c>
      <c r="AP30" s="24">
        <f t="shared" si="1"/>
        <v>0</v>
      </c>
      <c r="AQ30" s="32">
        <f t="shared" si="2"/>
        <v>5.1029400000000003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2782.5149999999999</v>
      </c>
      <c r="H41" s="32">
        <f t="shared" si="3"/>
        <v>0</v>
      </c>
      <c r="I41" s="32">
        <f t="shared" si="3"/>
        <v>11473.535</v>
      </c>
      <c r="J41" s="32">
        <f t="shared" si="3"/>
        <v>1039.79</v>
      </c>
      <c r="K41" s="32">
        <f t="shared" si="3"/>
        <v>835.65499999999997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2841.3850000000002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1097.79</v>
      </c>
      <c r="V41" s="32">
        <f t="shared" si="3"/>
        <v>170.285</v>
      </c>
      <c r="W41" s="32">
        <f t="shared" si="3"/>
        <v>0</v>
      </c>
      <c r="X41" s="32">
        <f t="shared" si="3"/>
        <v>0</v>
      </c>
      <c r="Y41" s="32">
        <f t="shared" si="3"/>
        <v>323.995</v>
      </c>
      <c r="Z41" s="32">
        <f t="shared" si="3"/>
        <v>0</v>
      </c>
      <c r="AA41" s="32">
        <f t="shared" si="3"/>
        <v>1020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1035.9100000000001</v>
      </c>
      <c r="AL41" s="32">
        <f t="shared" si="3"/>
        <v>0</v>
      </c>
      <c r="AM41" s="32">
        <f t="shared" si="3"/>
        <v>832.19500000000005</v>
      </c>
      <c r="AN41" s="32">
        <f t="shared" si="3"/>
        <v>585.4</v>
      </c>
      <c r="AO41" s="32">
        <f>SUM(AO12,AO18,AO24:AO37)</f>
        <v>22242.980000000003</v>
      </c>
      <c r="AP41" s="32">
        <f>SUM(AP12,AP18,AP24:AP37)</f>
        <v>1795.4749999999999</v>
      </c>
      <c r="AQ41" s="32">
        <f t="shared" si="2"/>
        <v>24038.455000000002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68</v>
      </c>
      <c r="AN46" s="7"/>
    </row>
    <row r="47" spans="1:43" x14ac:dyDescent="0.4">
      <c r="Y47" s="55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2025-01-10T15:56:22Z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