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12" i="1" l="1"/>
  <c r="AP12" i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Q12" i="1" l="1"/>
  <c r="AM41" i="1"/>
  <c r="AO41" i="1" l="1"/>
  <c r="AQ41" i="1" s="1"/>
</calcChain>
</file>

<file path=xl/sharedStrings.xml><?xml version="1.0" encoding="utf-8"?>
<sst xmlns="http://schemas.openxmlformats.org/spreadsheetml/2006/main" count="372" uniqueCount="70">
  <si>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</si>
  <si>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</si>
  <si>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</si>
  <si>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</si>
  <si>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</si>
  <si>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</si>
  <si>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</si>
  <si>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</si>
  <si>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</si>
  <si>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</si>
  <si>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</si>
  <si>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</si>
  <si>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</si>
  <si>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</si>
  <si>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</si>
  <si>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</si>
  <si>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</si>
  <si>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</si>
  <si>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</si>
  <si>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</si>
  <si>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</si>
  <si>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</si>
  <si>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</si>
  <si>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</si>
  <si>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</si>
  <si>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</si>
  <si>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</si>
  <si>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</si>
  <si>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</si>
  <si>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</si>
  <si>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</si>
  <si>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</si>
  <si>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</si>
  <si>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</si>
  <si>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</si>
  <si>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</si>
  <si>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</si>
  <si>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</si>
  <si>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</si>
  <si>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</si>
  <si>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</si>
  <si>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</si>
  <si>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</si>
  <si>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</si>
  <si>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</si>
  <si>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</si>
  <si>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</si>
  <si>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</si>
  <si>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</si>
  <si>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</si>
  <si>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</si>
  <si>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</si>
  <si>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</si>
  <si>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</si>
  <si>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</si>
  <si>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</si>
  <si>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</si>
  <si>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</si>
  <si>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</si>
  <si>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</si>
  <si>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</si>
  <si>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</si>
  <si>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</si>
  <si>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</si>
  <si>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</si>
  <si>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</si>
  <si>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SM</t>
  </si>
  <si>
    <t xml:space="preserve">        Fecha  : 09/01/2025</t>
  </si>
  <si>
    <t>Callao, 10 de enero de 2025</t>
  </si>
  <si>
    <t>12.0.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</si>
</sst>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7" zoomScale="22" zoomScaleNormal="22" workbookViewId="0">
      <selection activeCell="K31" sqref="K31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50" ht="45" customHeight="1" x14ac:dyDescent="0.6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3" t="s">
        <v>67</v>
      </c>
      <c r="AP8" s="63"/>
      <c r="AQ8" s="63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5" t="s">
        <v>8</v>
      </c>
      <c r="D10" s="65"/>
      <c r="E10" s="65" t="s">
        <v>9</v>
      </c>
      <c r="F10" s="65"/>
      <c r="G10" s="65" t="s">
        <v>10</v>
      </c>
      <c r="H10" s="65"/>
      <c r="I10" s="65" t="s">
        <v>11</v>
      </c>
      <c r="J10" s="65"/>
      <c r="K10" s="65" t="s">
        <v>12</v>
      </c>
      <c r="L10" s="65"/>
      <c r="M10" s="65" t="s">
        <v>13</v>
      </c>
      <c r="N10" s="65"/>
      <c r="O10" s="65" t="s">
        <v>14</v>
      </c>
      <c r="P10" s="65"/>
      <c r="Q10" s="65" t="s">
        <v>15</v>
      </c>
      <c r="R10" s="65"/>
      <c r="S10" s="65" t="s">
        <v>16</v>
      </c>
      <c r="T10" s="65"/>
      <c r="U10" s="65" t="s">
        <v>17</v>
      </c>
      <c r="V10" s="65"/>
      <c r="W10" s="65" t="s">
        <v>18</v>
      </c>
      <c r="X10" s="65"/>
      <c r="Y10" s="66" t="s">
        <v>19</v>
      </c>
      <c r="Z10" s="66"/>
      <c r="AA10" s="65" t="s">
        <v>20</v>
      </c>
      <c r="AB10" s="65"/>
      <c r="AC10" s="65" t="s">
        <v>21</v>
      </c>
      <c r="AD10" s="65"/>
      <c r="AE10" s="65" t="s">
        <v>22</v>
      </c>
      <c r="AF10" s="65"/>
      <c r="AG10" s="65" t="s">
        <v>23</v>
      </c>
      <c r="AH10" s="65"/>
      <c r="AI10" s="65" t="s">
        <v>24</v>
      </c>
      <c r="AJ10" s="65"/>
      <c r="AK10" s="65" t="s">
        <v>25</v>
      </c>
      <c r="AL10" s="65"/>
      <c r="AM10" s="65" t="s">
        <v>26</v>
      </c>
      <c r="AN10" s="65"/>
      <c r="AO10" s="67" t="s">
        <v>27</v>
      </c>
      <c r="AP10" s="67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1470.585</v>
      </c>
      <c r="H12" s="24">
        <v>0</v>
      </c>
      <c r="I12" s="24">
        <v>9420.3165099999987</v>
      </c>
      <c r="J12" s="24">
        <v>720.303</v>
      </c>
      <c r="K12" s="24">
        <v>731.07500000000005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2415.06</v>
      </c>
      <c r="R12" s="24">
        <v>0</v>
      </c>
      <c r="S12" s="24">
        <v>516.21</v>
      </c>
      <c r="T12" s="24">
        <v>0</v>
      </c>
      <c r="U12" s="24">
        <v>617.16</v>
      </c>
      <c r="V12" s="24">
        <v>42.56</v>
      </c>
      <c r="W12" s="24">
        <v>117.395</v>
      </c>
      <c r="X12" s="24">
        <v>0</v>
      </c>
      <c r="Y12" s="24">
        <v>161.06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593.22</v>
      </c>
      <c r="AL12" s="24"/>
      <c r="AM12" s="24">
        <v>1350.63</v>
      </c>
      <c r="AN12" s="24">
        <v>694.38499999999999</v>
      </c>
      <c r="AO12" s="24">
        <f>SUMIF($C$11:$AN$11,"Ind",C12:AN12)</f>
        <v>17392.711510000001</v>
      </c>
      <c r="AP12" s="24">
        <f>SUMIF($C$11:$AN$11,"I.Mad",C12:AN12)</f>
        <v>1457.248</v>
      </c>
      <c r="AQ12" s="24">
        <f>SUM(AO12:AP12)</f>
        <v>18849.959510000001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26</v>
      </c>
      <c r="H13" s="24" t="s">
        <v>33</v>
      </c>
      <c r="I13" s="24">
        <v>97</v>
      </c>
      <c r="J13" s="24">
        <v>11</v>
      </c>
      <c r="K13" s="24">
        <v>6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27</v>
      </c>
      <c r="R13" s="24" t="s">
        <v>33</v>
      </c>
      <c r="S13" s="24">
        <v>8</v>
      </c>
      <c r="T13" s="24" t="s">
        <v>33</v>
      </c>
      <c r="U13" s="24">
        <v>10</v>
      </c>
      <c r="V13" s="24">
        <v>2</v>
      </c>
      <c r="W13" s="24">
        <v>1</v>
      </c>
      <c r="X13" s="24" t="s">
        <v>33</v>
      </c>
      <c r="Y13" s="24">
        <v>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4</v>
      </c>
      <c r="AL13" s="24" t="s">
        <v>33</v>
      </c>
      <c r="AM13" s="24">
        <v>11</v>
      </c>
      <c r="AN13" s="24">
        <v>8</v>
      </c>
      <c r="AO13" s="24">
        <f>SUMIF($C$11:$AN$11,"Ind*",C13:AN13)</f>
        <v>193</v>
      </c>
      <c r="AP13" s="24">
        <f>SUMIF($C$11:$AN$11,"I.Mad",C13:AN13)</f>
        <v>21</v>
      </c>
      <c r="AQ13" s="24">
        <f>SUM(AO13:AP13)</f>
        <v>214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5</v>
      </c>
      <c r="H14" s="24" t="s">
        <v>33</v>
      </c>
      <c r="I14" s="24">
        <v>15</v>
      </c>
      <c r="J14" s="24" t="s">
        <v>66</v>
      </c>
      <c r="K14" s="24" t="s">
        <v>66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9</v>
      </c>
      <c r="R14" s="24" t="s">
        <v>33</v>
      </c>
      <c r="S14" s="24">
        <v>5</v>
      </c>
      <c r="T14" s="24" t="s">
        <v>33</v>
      </c>
      <c r="U14" s="24">
        <v>4</v>
      </c>
      <c r="V14" s="24">
        <v>1</v>
      </c>
      <c r="W14" s="24">
        <v>1</v>
      </c>
      <c r="X14" s="24" t="s">
        <v>33</v>
      </c>
      <c r="Y14" s="24" t="s">
        <v>66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3</v>
      </c>
      <c r="AL14" s="24"/>
      <c r="AM14" s="24">
        <v>6</v>
      </c>
      <c r="AN14" s="24" t="s">
        <v>66</v>
      </c>
      <c r="AO14" s="24">
        <f>SUMIF($C$11:$AN$11,"Ind*",C14:AN14)</f>
        <v>48</v>
      </c>
      <c r="AP14" s="24">
        <f>SUMIF($C$11:$AN$11,"I.Mad",C14:AN14)</f>
        <v>1</v>
      </c>
      <c r="AQ14" s="24">
        <f>SUM(AO14:AP14)</f>
        <v>49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69.721004394911702</v>
      </c>
      <c r="H15" s="24" t="s">
        <v>33</v>
      </c>
      <c r="I15" s="24">
        <v>75.842649019027405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9.3173058645552</v>
      </c>
      <c r="R15" s="24" t="s">
        <v>33</v>
      </c>
      <c r="S15" s="24">
        <v>56.324336996763101</v>
      </c>
      <c r="T15" s="24" t="s">
        <v>33</v>
      </c>
      <c r="U15" s="24">
        <v>13.683098514148501</v>
      </c>
      <c r="V15" s="24">
        <v>18.981481481349999</v>
      </c>
      <c r="W15" s="24">
        <v>7.2538860104236802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45.535418218118352</v>
      </c>
      <c r="AL15" s="24"/>
      <c r="AM15" s="24">
        <v>69.361898480858358</v>
      </c>
      <c r="AN15" s="24" t="s">
        <v>33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10.5</v>
      </c>
      <c r="H16" s="27" t="s">
        <v>33</v>
      </c>
      <c r="I16" s="27">
        <v>11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</v>
      </c>
      <c r="R16" s="27" t="s">
        <v>33</v>
      </c>
      <c r="S16" s="27">
        <v>10.5</v>
      </c>
      <c r="T16" s="27" t="s">
        <v>33</v>
      </c>
      <c r="U16" s="27">
        <v>13</v>
      </c>
      <c r="V16" s="27">
        <v>13</v>
      </c>
      <c r="W16" s="27">
        <v>13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69</v>
      </c>
      <c r="AL16" s="27"/>
      <c r="AM16" s="27">
        <v>11.5</v>
      </c>
      <c r="AN16" s="27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29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6.7084900000000003</v>
      </c>
      <c r="J30" s="27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6.7084900000000003</v>
      </c>
      <c r="AP30" s="24">
        <f t="shared" si="1"/>
        <v>0</v>
      </c>
      <c r="AQ30" s="32">
        <f t="shared" si="2"/>
        <v>6.7084900000000003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1470.585</v>
      </c>
      <c r="H41" s="32">
        <f t="shared" si="3"/>
        <v>0</v>
      </c>
      <c r="I41" s="32">
        <f t="shared" si="3"/>
        <v>9427.0249999999996</v>
      </c>
      <c r="J41" s="32">
        <f t="shared" si="3"/>
        <v>720.303</v>
      </c>
      <c r="K41" s="32">
        <f t="shared" si="3"/>
        <v>731.07500000000005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2415.06</v>
      </c>
      <c r="R41" s="32">
        <f t="shared" si="3"/>
        <v>0</v>
      </c>
      <c r="S41" s="32">
        <f t="shared" si="3"/>
        <v>516.21</v>
      </c>
      <c r="T41" s="32">
        <f t="shared" si="3"/>
        <v>0</v>
      </c>
      <c r="U41" s="32">
        <f t="shared" si="3"/>
        <v>617.16</v>
      </c>
      <c r="V41" s="32">
        <f t="shared" si="3"/>
        <v>42.56</v>
      </c>
      <c r="W41" s="32">
        <f t="shared" si="3"/>
        <v>117.395</v>
      </c>
      <c r="X41" s="32">
        <f t="shared" si="3"/>
        <v>0</v>
      </c>
      <c r="Y41" s="32">
        <f t="shared" si="3"/>
        <v>161.06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593.22</v>
      </c>
      <c r="AL41" s="32">
        <f t="shared" si="3"/>
        <v>0</v>
      </c>
      <c r="AM41" s="32">
        <f t="shared" si="3"/>
        <v>1350.63</v>
      </c>
      <c r="AN41" s="32">
        <f t="shared" si="3"/>
        <v>694.38499999999999</v>
      </c>
      <c r="AO41" s="32">
        <f>SUM(AO12,AO18,AO24:AO37)</f>
        <v>17399.420000000002</v>
      </c>
      <c r="AP41" s="32">
        <f>SUM(AP12,AP18,AP24:AP37)</f>
        <v>1457.248</v>
      </c>
      <c r="AQ41" s="32">
        <f t="shared" si="2"/>
        <v>18856.668000000001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68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2025-01-13T16:30:49Z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