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12" i="1" l="1"/>
  <c r="AP12" i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Q12" i="1" l="1"/>
  <c r="AM41" i="1"/>
  <c r="AO41" i="1" l="1"/>
  <c r="AQ41" i="1" s="1"/>
</calcChain>
</file>

<file path=xl/sharedStrings.xml><?xml version="1.0" encoding="utf-8"?>
<sst xmlns="http://schemas.openxmlformats.org/spreadsheetml/2006/main" count="375" uniqueCount="69">
  <si>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</si>
  <si>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</si>
  <si>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</si>
  <si>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</si>
  <si>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</si>
  <si>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</si>
  <si>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</si>
  <si>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</si>
  <si>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</si>
  <si>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</si>
  <si>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</si>
  <si>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</si>
  <si>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</si>
  <si>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</si>
  <si>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</si>
  <si>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</si>
  <si>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</si>
  <si>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</si>
  <si>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</si>
  <si>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</si>
  <si>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</si>
  <si>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</si>
  <si>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</si>
  <si>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</si>
  <si>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</si>
  <si>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</si>
  <si>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</si>
  <si>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</si>
  <si>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</si>
  <si>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</si>
  <si>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</si>
  <si>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</si>
  <si>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</si>
  <si>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</si>
  <si>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</si>
  <si>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</si>
  <si>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</si>
  <si>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</si>
  <si>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</si>
  <si>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</si>
  <si>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</si>
  <si>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</si>
  <si>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</si>
  <si>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</si>
  <si>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</si>
  <si>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</si>
  <si>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</si>
  <si>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</si>
  <si>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</si>
  <si>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</si>
  <si>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</si>
  <si>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</si>
  <si>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</si>
  <si>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</si>
  <si>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</si>
  <si>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</si>
  <si>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</si>
  <si>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</si>
  <si>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</si>
  <si>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</si>
  <si>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</si>
  <si>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</si>
  <si>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</si>
  <si>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</si>
  <si>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</si>
  <si>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</si>
  <si>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>SM</t>
  </si>
  <si>
    <t xml:space="preserve">        Fecha  : 10/01/2025</t>
  </si>
  <si>
    <t>Callao, 13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</si>
</sst>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AF1" zoomScale="22" zoomScaleNormal="22" workbookViewId="0">
      <selection activeCell="AX17" sqref="AX17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4" t="s">
        <v>61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</row>
    <row r="5" spans="2:50" ht="45" customHeight="1" x14ac:dyDescent="0.65">
      <c r="B5" s="65" t="s">
        <v>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6" t="s">
        <v>4</v>
      </c>
      <c r="AN6" s="66"/>
      <c r="AO6" s="66"/>
      <c r="AP6" s="66"/>
      <c r="AQ6" s="66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7"/>
      <c r="AP7" s="67"/>
      <c r="AQ7" s="67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6" t="s">
        <v>67</v>
      </c>
      <c r="AP8" s="66"/>
      <c r="AQ8" s="66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1" t="s">
        <v>8</v>
      </c>
      <c r="D10" s="61"/>
      <c r="E10" s="61" t="s">
        <v>9</v>
      </c>
      <c r="F10" s="61"/>
      <c r="G10" s="61" t="s">
        <v>10</v>
      </c>
      <c r="H10" s="61"/>
      <c r="I10" s="61" t="s">
        <v>11</v>
      </c>
      <c r="J10" s="61"/>
      <c r="K10" s="61" t="s">
        <v>12</v>
      </c>
      <c r="L10" s="61"/>
      <c r="M10" s="61" t="s">
        <v>13</v>
      </c>
      <c r="N10" s="61"/>
      <c r="O10" s="61" t="s">
        <v>14</v>
      </c>
      <c r="P10" s="61"/>
      <c r="Q10" s="61" t="s">
        <v>15</v>
      </c>
      <c r="R10" s="61"/>
      <c r="S10" s="61" t="s">
        <v>16</v>
      </c>
      <c r="T10" s="61"/>
      <c r="U10" s="61" t="s">
        <v>17</v>
      </c>
      <c r="V10" s="61"/>
      <c r="W10" s="61" t="s">
        <v>18</v>
      </c>
      <c r="X10" s="61"/>
      <c r="Y10" s="63" t="s">
        <v>19</v>
      </c>
      <c r="Z10" s="63"/>
      <c r="AA10" s="61" t="s">
        <v>20</v>
      </c>
      <c r="AB10" s="61"/>
      <c r="AC10" s="61" t="s">
        <v>21</v>
      </c>
      <c r="AD10" s="61"/>
      <c r="AE10" s="61" t="s">
        <v>22</v>
      </c>
      <c r="AF10" s="61"/>
      <c r="AG10" s="61" t="s">
        <v>23</v>
      </c>
      <c r="AH10" s="61"/>
      <c r="AI10" s="61" t="s">
        <v>24</v>
      </c>
      <c r="AJ10" s="61"/>
      <c r="AK10" s="61" t="s">
        <v>25</v>
      </c>
      <c r="AL10" s="61"/>
      <c r="AM10" s="61" t="s">
        <v>26</v>
      </c>
      <c r="AN10" s="61"/>
      <c r="AO10" s="62" t="s">
        <v>27</v>
      </c>
      <c r="AP10" s="62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1434.94</v>
      </c>
      <c r="H12" s="24">
        <v>0</v>
      </c>
      <c r="I12" s="24">
        <v>3643.9001619999999</v>
      </c>
      <c r="J12" s="24">
        <v>364.60500000000002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1948.82</v>
      </c>
      <c r="R12" s="24">
        <v>0</v>
      </c>
      <c r="S12" s="24">
        <v>367.81148999999999</v>
      </c>
      <c r="T12" s="24">
        <v>0</v>
      </c>
      <c r="U12" s="24">
        <v>1073.5150000000001</v>
      </c>
      <c r="V12" s="24">
        <v>56.424999999999997</v>
      </c>
      <c r="W12" s="24">
        <v>671.08500000000004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773.34500000000003</v>
      </c>
      <c r="AL12" s="24">
        <v>108.11</v>
      </c>
      <c r="AM12" s="24">
        <v>1120.96</v>
      </c>
      <c r="AN12" s="24">
        <v>512.375</v>
      </c>
      <c r="AO12" s="24">
        <f>SUMIF($C$11:$AN$11,"Ind",C12:AN12)</f>
        <v>11034.376651999999</v>
      </c>
      <c r="AP12" s="24">
        <f>SUMIF($C$11:$AN$11,"I.Mad",C12:AN12)</f>
        <v>1041.5149999999999</v>
      </c>
      <c r="AQ12" s="24">
        <f>SUM(AO12:AP12)</f>
        <v>12075.891651999998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16</v>
      </c>
      <c r="H13" s="24" t="s">
        <v>33</v>
      </c>
      <c r="I13" s="24">
        <v>75</v>
      </c>
      <c r="J13" s="24">
        <v>10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31</v>
      </c>
      <c r="R13" s="24" t="s">
        <v>33</v>
      </c>
      <c r="S13" s="24">
        <v>8</v>
      </c>
      <c r="T13" s="24" t="s">
        <v>33</v>
      </c>
      <c r="U13" s="24">
        <v>18</v>
      </c>
      <c r="V13" s="24">
        <v>1</v>
      </c>
      <c r="W13" s="24">
        <v>6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8</v>
      </c>
      <c r="AL13" s="24">
        <v>1</v>
      </c>
      <c r="AM13" s="24">
        <v>10</v>
      </c>
      <c r="AN13" s="24">
        <v>8</v>
      </c>
      <c r="AO13" s="24">
        <f>SUMIF($C$11:$AN$11,"Ind*",C13:AN13)</f>
        <v>172</v>
      </c>
      <c r="AP13" s="24">
        <f>SUMIF($C$11:$AN$11,"I.Mad",C13:AN13)</f>
        <v>20</v>
      </c>
      <c r="AQ13" s="24">
        <f>SUM(AO13:AP13)</f>
        <v>192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13</v>
      </c>
      <c r="H14" s="24" t="s">
        <v>33</v>
      </c>
      <c r="I14" s="68">
        <v>9</v>
      </c>
      <c r="J14" s="24" t="s">
        <v>66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10</v>
      </c>
      <c r="R14" s="24" t="s">
        <v>33</v>
      </c>
      <c r="S14" s="24">
        <v>5</v>
      </c>
      <c r="T14" s="24" t="s">
        <v>33</v>
      </c>
      <c r="U14" s="24">
        <v>6</v>
      </c>
      <c r="V14" s="24" t="s">
        <v>66</v>
      </c>
      <c r="W14" s="24">
        <v>5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66</v>
      </c>
      <c r="AM14" s="24">
        <v>4</v>
      </c>
      <c r="AN14" s="24">
        <v>2</v>
      </c>
      <c r="AO14" s="24">
        <f>SUMIF($C$11:$AN$11,"Ind*",C14:AN14)</f>
        <v>56</v>
      </c>
      <c r="AP14" s="24">
        <f>SUMIF($C$11:$AN$11,"I.Mad",C14:AN14)</f>
        <v>2</v>
      </c>
      <c r="AQ14" s="24">
        <f>SUM(AO14:AP14)</f>
        <v>58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75.340282450798895</v>
      </c>
      <c r="H15" s="24" t="s">
        <v>33</v>
      </c>
      <c r="I15" s="68">
        <v>92.5531884476963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9.6192961923302605</v>
      </c>
      <c r="R15" s="24" t="s">
        <v>33</v>
      </c>
      <c r="S15" s="24">
        <v>12.3024473351875</v>
      </c>
      <c r="T15" s="24" t="s">
        <v>33</v>
      </c>
      <c r="U15" s="24">
        <v>19.542880481910299</v>
      </c>
      <c r="V15" s="24" t="s">
        <v>33</v>
      </c>
      <c r="W15" s="24">
        <v>14.307499168961201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48.937505379189375</v>
      </c>
      <c r="AL15" s="24" t="s">
        <v>33</v>
      </c>
      <c r="AM15" s="24">
        <v>49.453287040717036</v>
      </c>
      <c r="AN15" s="24">
        <v>41.795445532371595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9</v>
      </c>
      <c r="H16" s="27" t="s">
        <v>33</v>
      </c>
      <c r="I16" s="69">
        <v>10.5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</v>
      </c>
      <c r="R16" s="27" t="s">
        <v>33</v>
      </c>
      <c r="S16" s="27">
        <v>13</v>
      </c>
      <c r="T16" s="27" t="s">
        <v>33</v>
      </c>
      <c r="U16" s="27">
        <v>12.5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29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13.595162</v>
      </c>
      <c r="J30" s="27"/>
      <c r="K30" s="24"/>
      <c r="L30" s="24"/>
      <c r="M30" s="24"/>
      <c r="N30" s="24"/>
      <c r="O30" s="24"/>
      <c r="P30" s="24"/>
      <c r="Q30" s="24"/>
      <c r="R30" s="24"/>
      <c r="S30" s="24">
        <v>6.3885100000000001</v>
      </c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19.983671999999999</v>
      </c>
      <c r="AP30" s="24">
        <f t="shared" si="1"/>
        <v>0</v>
      </c>
      <c r="AQ30" s="32">
        <f t="shared" si="2"/>
        <v>19.983671999999999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1434.94</v>
      </c>
      <c r="H41" s="32">
        <f t="shared" si="3"/>
        <v>0</v>
      </c>
      <c r="I41" s="32">
        <f t="shared" si="3"/>
        <v>3657.495324</v>
      </c>
      <c r="J41" s="32">
        <f t="shared" si="3"/>
        <v>364.60500000000002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1948.82</v>
      </c>
      <c r="R41" s="32">
        <f t="shared" si="3"/>
        <v>0</v>
      </c>
      <c r="S41" s="32">
        <f t="shared" si="3"/>
        <v>374.2</v>
      </c>
      <c r="T41" s="32">
        <f t="shared" si="3"/>
        <v>0</v>
      </c>
      <c r="U41" s="32">
        <f t="shared" si="3"/>
        <v>1073.5150000000001</v>
      </c>
      <c r="V41" s="32">
        <f t="shared" si="3"/>
        <v>56.424999999999997</v>
      </c>
      <c r="W41" s="32">
        <f t="shared" si="3"/>
        <v>671.08500000000004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773.34500000000003</v>
      </c>
      <c r="AL41" s="32">
        <f t="shared" si="3"/>
        <v>108.11</v>
      </c>
      <c r="AM41" s="32">
        <f t="shared" si="3"/>
        <v>1120.96</v>
      </c>
      <c r="AN41" s="32">
        <f t="shared" si="3"/>
        <v>512.375</v>
      </c>
      <c r="AO41" s="32">
        <f>SUM(AO12,AO18,AO24:AO37)</f>
        <v>11054.360323999999</v>
      </c>
      <c r="AP41" s="32">
        <f>SUM(AP12,AP18,AP24:AP37)</f>
        <v>1041.5149999999999</v>
      </c>
      <c r="AQ41" s="32">
        <f t="shared" si="2"/>
        <v>12095.875323999999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68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2025-01-13T17:52:42Z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