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<sst xmlns="http://schemas.openxmlformats.org/spreadsheetml/2006/main" count="394" uniqueCount="68">
  <si>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</si>
  <si>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</si>
  <si>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</si>
  <si>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</si>
  <si>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</si>
  <si>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</si>
  <si>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</si>
  <si>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</si>
  <si>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</si>
  <si>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</si>
  <si>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</si>
  <si>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</si>
  <si>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</si>
  <si>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</si>
  <si>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</si>
  <si>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</si>
  <si>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</si>
  <si>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</si>
  <si>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</si>
  <si>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</si>
  <si>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</si>
  <si>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</si>
  <si>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</si>
  <si>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</si>
  <si>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</si>
  <si>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</si>
  <si>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</si>
  <si>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</si>
  <si>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</si>
  <si>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</si>
  <si>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</si>
  <si>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</si>
  <si>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</si>
  <si>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</si>
  <si>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</si>
  <si>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</si>
  <si>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</si>
  <si>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</si>
  <si>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</si>
  <si>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</si>
  <si>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</si>
  <si>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</si>
  <si>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</si>
  <si>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</si>
  <si>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</si>
  <si>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</si>
  <si>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</si>
  <si>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</si>
  <si>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</si>
  <si>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</si>
  <si>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</si>
  <si>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</si>
  <si>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</si>
  <si>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</si>
  <si>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</si>
  <si>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</si>
  <si>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</si>
  <si>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</si>
  <si>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</si>
  <si>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</si>
  <si>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</si>
  <si>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</si>
  <si>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</si>
  <si>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</si>
  <si>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</si>
  <si>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R.M.N°173-2021-PRODUCE; R.M.N°380-2021-PRODUCE; R.M.N°414-2021-PRODUCE</t>
  </si>
  <si>
    <t xml:space="preserve">        Fecha  : 12/01/2022</t>
  </si>
  <si>
    <t>Callao, 13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</si>
</sst>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24" fillId="0" borderId="0"/>
    <xf numFmtId="0" fontId="25" fillId="0" borderId="0"/>
    <xf numFmtId="169" fontId="25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1" fontId="14" fillId="0" borderId="0" xfId="0" applyNumberFormat="1" applyFont="1"/>
    <xf numFmtId="165" fontId="12" fillId="0" borderId="0" xfId="0" applyNumberFormat="1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/>
    <xf numFmtId="0" fontId="14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1" fontId="18" fillId="0" borderId="2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0" xfId="0" applyFont="1" applyBorder="1"/>
    <xf numFmtId="0" fontId="14" fillId="0" borderId="2" xfId="0" applyFont="1" applyBorder="1" applyAlignment="1">
      <alignment horizontal="left"/>
    </xf>
    <xf numFmtId="167" fontId="3" fillId="0" borderId="0" xfId="0" applyNumberFormat="1" applyFont="1"/>
    <xf numFmtId="0" fontId="19" fillId="3" borderId="2" xfId="0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0" fontId="14" fillId="2" borderId="6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168" fontId="18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2" xfId="0" applyFont="1" applyBorder="1"/>
    <xf numFmtId="168" fontId="18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8" fontId="11" fillId="2" borderId="4" xfId="0" applyNumberFormat="1" applyFont="1" applyFill="1" applyBorder="1" applyAlignment="1">
      <alignment horizontal="center" wrapText="1"/>
    </xf>
    <xf numFmtId="168" fontId="20" fillId="2" borderId="4" xfId="0" applyNumberFormat="1" applyFont="1" applyFill="1" applyBorder="1" applyAlignment="1">
      <alignment horizontal="center" wrapText="1"/>
    </xf>
    <xf numFmtId="168" fontId="20" fillId="0" borderId="4" xfId="0" applyNumberFormat="1" applyFont="1" applyBorder="1" applyAlignment="1">
      <alignment horizontal="center" wrapText="1"/>
    </xf>
    <xf numFmtId="168" fontId="16" fillId="0" borderId="2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/>
    <xf numFmtId="168" fontId="2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1" fontId="7" fillId="0" borderId="0" xfId="0" applyNumberFormat="1" applyFont="1" applyBorder="1" applyAlignment="1">
      <alignment horizontal="center"/>
    </xf>
    <xf numFmtId="0" fontId="14" fillId="0" borderId="0" xfId="0" applyFont="1"/>
    <xf numFmtId="1" fontId="22" fillId="0" borderId="0" xfId="0" applyNumberFormat="1" applyFont="1" applyBorder="1" applyProtection="1">
      <protection locked="0"/>
    </xf>
    <xf numFmtId="1" fontId="18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1" fontId="22" fillId="0" borderId="0" xfId="0" applyNumberFormat="1" applyFont="1" applyBorder="1" applyAlignment="1" applyProtection="1">
      <protection locked="0"/>
    </xf>
    <xf numFmtId="1" fontId="22" fillId="0" borderId="0" xfId="0" applyNumberFormat="1" applyFont="1" applyBorder="1" applyAlignment="1" applyProtection="1">
      <alignment horizontal="right"/>
      <protection locked="0"/>
    </xf>
    <xf numFmtId="168" fontId="18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center"/>
    </xf>
  </cellXfs>
  <cellStyles count="7">
    <cellStyle name="Estilo 1" xfId="3"/>
    <cellStyle name="Euro" xfId="4"/>
    <cellStyle name="Normal" xfId="0" builtinId="0"/>
    <cellStyle name="Normal 2" xfId="5"/>
    <cellStyle name="Normal 3" xfId="2"/>
    <cellStyle name="Normal 4" xfId="6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A22" zoomScale="23" zoomScaleNormal="23" workbookViewId="0">
      <selection activeCell="G43" sqref="G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0" t="s">
        <v>63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2:48" ht="45" customHeight="1" x14ac:dyDescent="0.5"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2" t="s">
        <v>4</v>
      </c>
      <c r="AN6" s="72"/>
      <c r="AO6" s="72"/>
      <c r="AP6" s="72"/>
      <c r="AQ6" s="72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3"/>
      <c r="AP7" s="73"/>
      <c r="AQ7" s="73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2" t="s">
        <v>66</v>
      </c>
      <c r="AP8" s="72"/>
      <c r="AQ8" s="72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67" t="s">
        <v>8</v>
      </c>
      <c r="D10" s="67"/>
      <c r="E10" s="67" t="s">
        <v>9</v>
      </c>
      <c r="F10" s="67"/>
      <c r="G10" s="67" t="s">
        <v>10</v>
      </c>
      <c r="H10" s="67"/>
      <c r="I10" s="67" t="s">
        <v>11</v>
      </c>
      <c r="J10" s="67"/>
      <c r="K10" s="67" t="s">
        <v>12</v>
      </c>
      <c r="L10" s="67"/>
      <c r="M10" s="67" t="s">
        <v>13</v>
      </c>
      <c r="N10" s="67"/>
      <c r="O10" s="67" t="s">
        <v>14</v>
      </c>
      <c r="P10" s="67"/>
      <c r="Q10" s="67" t="s">
        <v>15</v>
      </c>
      <c r="R10" s="67"/>
      <c r="S10" s="67" t="s">
        <v>16</v>
      </c>
      <c r="T10" s="67"/>
      <c r="U10" s="67" t="s">
        <v>17</v>
      </c>
      <c r="V10" s="67"/>
      <c r="W10" s="67" t="s">
        <v>18</v>
      </c>
      <c r="X10" s="67"/>
      <c r="Y10" s="69" t="s">
        <v>19</v>
      </c>
      <c r="Z10" s="69"/>
      <c r="AA10" s="67" t="s">
        <v>20</v>
      </c>
      <c r="AB10" s="67"/>
      <c r="AC10" s="67" t="s">
        <v>21</v>
      </c>
      <c r="AD10" s="67"/>
      <c r="AE10" s="67" t="s">
        <v>22</v>
      </c>
      <c r="AF10" s="67"/>
      <c r="AG10" s="67" t="s">
        <v>23</v>
      </c>
      <c r="AH10" s="67"/>
      <c r="AI10" s="67" t="s">
        <v>24</v>
      </c>
      <c r="AJ10" s="67"/>
      <c r="AK10" s="67" t="s">
        <v>25</v>
      </c>
      <c r="AL10" s="67"/>
      <c r="AM10" s="67" t="s">
        <v>26</v>
      </c>
      <c r="AN10" s="67"/>
      <c r="AO10" s="68" t="s">
        <v>27</v>
      </c>
      <c r="AP10" s="68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240.80500000000001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784.08500000000004</v>
      </c>
      <c r="AL12" s="30">
        <v>174.55500000000001</v>
      </c>
      <c r="AM12" s="30">
        <v>377.815</v>
      </c>
      <c r="AN12" s="30">
        <v>160.63</v>
      </c>
      <c r="AO12" s="30">
        <f>SUMIF($C$11:$AN$11,"Ind",C12:AN12)</f>
        <v>1161.9000000000001</v>
      </c>
      <c r="AP12" s="30">
        <f>SUMIF($C$11:$AN$11,"I.Mad",C12:AN12)</f>
        <v>575.99</v>
      </c>
      <c r="AQ12" s="30">
        <f>SUM(AO12:AP12)</f>
        <v>1737.89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 t="s">
        <v>33</v>
      </c>
      <c r="J13" s="30" t="s">
        <v>33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>
        <v>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>
        <v>23</v>
      </c>
      <c r="AL13" s="30">
        <v>5</v>
      </c>
      <c r="AM13" s="30">
        <v>7</v>
      </c>
      <c r="AN13" s="30">
        <v>4</v>
      </c>
      <c r="AO13" s="30">
        <f>SUMIF($C$11:$AN$11,"Ind*",C13:AN13)</f>
        <v>30</v>
      </c>
      <c r="AP13" s="30">
        <f>SUMIF($C$11:$AN$11,"I.Mad",C13:AN13)</f>
        <v>12</v>
      </c>
      <c r="AQ13" s="30">
        <f>SUM(AO13:AP13)</f>
        <v>42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 t="s">
        <v>33</v>
      </c>
      <c r="J14" s="30" t="s">
        <v>33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>
        <v>2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>
        <v>7</v>
      </c>
      <c r="AL14" s="30">
        <v>1</v>
      </c>
      <c r="AM14" s="30">
        <v>2</v>
      </c>
      <c r="AN14" s="30">
        <v>2</v>
      </c>
      <c r="AO14" s="30">
        <f>SUMIF($C$11:$AN$11,"Ind*",C14:AN14)</f>
        <v>9</v>
      </c>
      <c r="AP14" s="30">
        <f>SUMIF($C$11:$AN$11,"I.Mad",C14:AN14)</f>
        <v>5</v>
      </c>
      <c r="AQ14" s="30">
        <f>SUM(AO14:AP14)</f>
        <v>14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 t="s">
        <v>33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>
        <v>7.0156647576937656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>
        <v>49.95743831492949</v>
      </c>
      <c r="AL15" s="30">
        <v>35.978835978835981</v>
      </c>
      <c r="AM15" s="30">
        <v>48.192595059752925</v>
      </c>
      <c r="AN15" s="30">
        <v>43.9199288138553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 t="s">
        <v>33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>
        <v>13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>
        <v>12</v>
      </c>
      <c r="AL16" s="36">
        <v>12</v>
      </c>
      <c r="AM16" s="36">
        <v>12.5</v>
      </c>
      <c r="AN16" s="36">
        <v>12.5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240.80500000000001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784.08500000000004</v>
      </c>
      <c r="AL41" s="42">
        <f t="shared" si="3"/>
        <v>174.55500000000001</v>
      </c>
      <c r="AM41" s="42">
        <f t="shared" si="3"/>
        <v>377.815</v>
      </c>
      <c r="AN41" s="42">
        <f t="shared" si="3"/>
        <v>160.63</v>
      </c>
      <c r="AO41" s="42">
        <f>SUM(AO12,AO18,AO24:AO37)</f>
        <v>1161.9000000000001</v>
      </c>
      <c r="AP41" s="42">
        <f>SUM(AP12,AP18,AP24:AP37)</f>
        <v>575.99</v>
      </c>
      <c r="AQ41" s="42">
        <f t="shared" si="2"/>
        <v>1737.89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15.7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67</v>
      </c>
      <c r="AN46" s="19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2022-01-13T16:37:30Z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