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<sst xmlns="http://schemas.openxmlformats.org/spreadsheetml/2006/main" count="375" uniqueCount="69">
  <si>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</si>
  <si>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</si>
  <si>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</si>
  <si>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</si>
  <si>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</si>
  <si>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</si>
  <si>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</si>
  <si>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</si>
  <si>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</si>
  <si>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</si>
  <si>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</si>
  <si>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</si>
  <si>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</si>
  <si>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</si>
  <si>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</si>
  <si>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</si>
  <si>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</si>
  <si>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</si>
  <si>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</si>
  <si>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</si>
  <si>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</si>
  <si>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</si>
  <si>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</si>
  <si>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</si>
  <si>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</si>
  <si>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</si>
  <si>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</si>
  <si>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</si>
  <si>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</si>
  <si>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</si>
  <si>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</si>
  <si>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</si>
  <si>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</si>
  <si>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</si>
  <si>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</si>
  <si>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</si>
  <si>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</si>
  <si>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</si>
  <si>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</si>
  <si>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</si>
  <si>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</si>
  <si>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</si>
  <si>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</si>
  <si>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</si>
  <si>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</si>
  <si>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</si>
  <si>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</si>
  <si>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</si>
  <si>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</si>
  <si>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</si>
  <si>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</si>
  <si>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</si>
  <si>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</si>
  <si>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</si>
  <si>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</si>
  <si>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</si>
  <si>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</si>
  <si>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</si>
  <si>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</si>
  <si>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</si>
  <si>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</si>
  <si>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</si>
  <si>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</si>
  <si>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</si>
  <si>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</si>
  <si>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</si>
  <si>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>SM</t>
  </si>
  <si>
    <t>Callao, 13 de enero de 2025</t>
  </si>
  <si>
    <t xml:space="preserve">        Fecha  : 12/01/2025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</si>
</sst>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1" fontId="22" fillId="0" borderId="2" xfId="0" applyNumberFormat="1" applyFont="1" applyFill="1" applyBorder="1" applyAlignment="1">
      <alignment horizontal="center"/>
    </xf>
    <xf numFmtId="167" fontId="22" fillId="0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zoomScale="22" zoomScaleNormal="22" workbookViewId="0">
      <selection activeCell="AK12" sqref="AK12:AN12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6" t="s">
        <v>61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</row>
    <row r="5" spans="2:50" ht="45" customHeight="1" x14ac:dyDescent="0.65">
      <c r="B5" s="67" t="s">
        <v>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8" t="s">
        <v>4</v>
      </c>
      <c r="AN6" s="68"/>
      <c r="AO6" s="68"/>
      <c r="AP6" s="68"/>
      <c r="AQ6" s="68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9"/>
      <c r="AP7" s="69"/>
      <c r="AQ7" s="69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8" t="s">
        <v>68</v>
      </c>
      <c r="AP8" s="68"/>
      <c r="AQ8" s="68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3" t="s">
        <v>8</v>
      </c>
      <c r="D10" s="63"/>
      <c r="E10" s="63" t="s">
        <v>9</v>
      </c>
      <c r="F10" s="63"/>
      <c r="G10" s="63" t="s">
        <v>10</v>
      </c>
      <c r="H10" s="63"/>
      <c r="I10" s="63" t="s">
        <v>11</v>
      </c>
      <c r="J10" s="63"/>
      <c r="K10" s="63" t="s">
        <v>12</v>
      </c>
      <c r="L10" s="63"/>
      <c r="M10" s="63" t="s">
        <v>13</v>
      </c>
      <c r="N10" s="63"/>
      <c r="O10" s="63" t="s">
        <v>14</v>
      </c>
      <c r="P10" s="63"/>
      <c r="Q10" s="63" t="s">
        <v>15</v>
      </c>
      <c r="R10" s="63"/>
      <c r="S10" s="63" t="s">
        <v>16</v>
      </c>
      <c r="T10" s="63"/>
      <c r="U10" s="63" t="s">
        <v>17</v>
      </c>
      <c r="V10" s="63"/>
      <c r="W10" s="63" t="s">
        <v>18</v>
      </c>
      <c r="X10" s="63"/>
      <c r="Y10" s="65" t="s">
        <v>19</v>
      </c>
      <c r="Z10" s="65"/>
      <c r="AA10" s="63" t="s">
        <v>20</v>
      </c>
      <c r="AB10" s="63"/>
      <c r="AC10" s="63" t="s">
        <v>21</v>
      </c>
      <c r="AD10" s="63"/>
      <c r="AE10" s="63" t="s">
        <v>22</v>
      </c>
      <c r="AF10" s="63"/>
      <c r="AG10" s="63" t="s">
        <v>23</v>
      </c>
      <c r="AH10" s="63"/>
      <c r="AI10" s="63" t="s">
        <v>24</v>
      </c>
      <c r="AJ10" s="63"/>
      <c r="AK10" s="63" t="s">
        <v>25</v>
      </c>
      <c r="AL10" s="63"/>
      <c r="AM10" s="63" t="s">
        <v>26</v>
      </c>
      <c r="AN10" s="63"/>
      <c r="AO10" s="64" t="s">
        <v>27</v>
      </c>
      <c r="AP10" s="64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3277.085</v>
      </c>
      <c r="H12" s="24">
        <v>0</v>
      </c>
      <c r="I12" s="24">
        <v>6732.6043399999999</v>
      </c>
      <c r="J12" s="24">
        <v>782.88</v>
      </c>
      <c r="K12" s="24">
        <v>362.93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4938.6980000000003</v>
      </c>
      <c r="R12" s="24">
        <v>0</v>
      </c>
      <c r="S12" s="24">
        <v>353.67500000000001</v>
      </c>
      <c r="T12" s="24">
        <v>0</v>
      </c>
      <c r="U12" s="24">
        <v>1732.83</v>
      </c>
      <c r="V12" s="24">
        <v>93.944999999999993</v>
      </c>
      <c r="W12" s="24">
        <v>387.53500000000003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383.63499999999999</v>
      </c>
      <c r="AL12" s="24">
        <v>0</v>
      </c>
      <c r="AM12" s="24">
        <v>848.5</v>
      </c>
      <c r="AN12" s="24">
        <v>592.80499999999995</v>
      </c>
      <c r="AO12" s="24">
        <f>SUMIF($C$11:$AN$11,"Ind",C12:AN12)</f>
        <v>19017.492339999997</v>
      </c>
      <c r="AP12" s="24">
        <f>SUMIF($C$11:$AN$11,"I.Mad",C12:AN12)</f>
        <v>1469.63</v>
      </c>
      <c r="AQ12" s="24">
        <f>SUM(AO12:AP12)</f>
        <v>20487.122339999998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18</v>
      </c>
      <c r="H13" s="24" t="s">
        <v>33</v>
      </c>
      <c r="I13" s="24">
        <v>77</v>
      </c>
      <c r="J13" s="24">
        <v>11</v>
      </c>
      <c r="K13" s="24">
        <v>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30</v>
      </c>
      <c r="R13" s="24" t="s">
        <v>33</v>
      </c>
      <c r="S13" s="24">
        <v>3</v>
      </c>
      <c r="T13" s="24" t="s">
        <v>33</v>
      </c>
      <c r="U13" s="24">
        <v>14</v>
      </c>
      <c r="V13" s="24">
        <v>1</v>
      </c>
      <c r="W13" s="24">
        <v>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9</v>
      </c>
      <c r="AL13" s="24" t="s">
        <v>33</v>
      </c>
      <c r="AM13" s="24">
        <v>9</v>
      </c>
      <c r="AN13" s="24">
        <v>9</v>
      </c>
      <c r="AO13" s="24">
        <f>SUMIF($C$11:$AN$11,"Ind*",C13:AN13)</f>
        <v>166</v>
      </c>
      <c r="AP13" s="24">
        <f>SUMIF($C$11:$AN$11,"I.Mad",C13:AN13)</f>
        <v>21</v>
      </c>
      <c r="AQ13" s="24">
        <f>SUM(AO13:AP13)</f>
        <v>187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8</v>
      </c>
      <c r="H14" s="24" t="s">
        <v>33</v>
      </c>
      <c r="I14" s="61">
        <v>5</v>
      </c>
      <c r="J14" s="24" t="s">
        <v>66</v>
      </c>
      <c r="K14" s="24" t="s">
        <v>66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10</v>
      </c>
      <c r="R14" s="24" t="s">
        <v>33</v>
      </c>
      <c r="S14" s="24">
        <v>3</v>
      </c>
      <c r="T14" s="24" t="s">
        <v>33</v>
      </c>
      <c r="U14" s="24">
        <v>6</v>
      </c>
      <c r="V14" s="24" t="s">
        <v>66</v>
      </c>
      <c r="W14" s="24">
        <v>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4</v>
      </c>
      <c r="AL14" s="24" t="s">
        <v>33</v>
      </c>
      <c r="AM14" s="24">
        <v>4</v>
      </c>
      <c r="AN14" s="24">
        <v>2</v>
      </c>
      <c r="AO14" s="24">
        <f>SUMIF($C$11:$AN$11,"Ind*",C14:AN14)</f>
        <v>43</v>
      </c>
      <c r="AP14" s="24">
        <f>SUMIF($C$11:$AN$11,"I.Mad",C14:AN14)</f>
        <v>2</v>
      </c>
      <c r="AQ14" s="24">
        <f>SUM(AO14:AP14)</f>
        <v>45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48.153906752989201</v>
      </c>
      <c r="H15" s="24" t="s">
        <v>33</v>
      </c>
      <c r="I15" s="61">
        <v>53.144656324818698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11.847564096333899</v>
      </c>
      <c r="R15" s="24" t="s">
        <v>33</v>
      </c>
      <c r="S15" s="24">
        <v>6.3334763592321801</v>
      </c>
      <c r="T15" s="24" t="s">
        <v>33</v>
      </c>
      <c r="U15" s="24">
        <v>4.1078612981478004</v>
      </c>
      <c r="V15" s="24" t="s">
        <v>33</v>
      </c>
      <c r="W15" s="24">
        <v>4.8444478826311004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62.855783606021838</v>
      </c>
      <c r="AL15" s="24" t="s">
        <v>33</v>
      </c>
      <c r="AM15" s="24">
        <v>70.931324732502546</v>
      </c>
      <c r="AN15" s="24">
        <v>59.193094994450547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14</v>
      </c>
      <c r="H16" s="27" t="s">
        <v>33</v>
      </c>
      <c r="I16" s="62">
        <v>11.5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12.5</v>
      </c>
      <c r="R16" s="27" t="s">
        <v>33</v>
      </c>
      <c r="S16" s="27">
        <v>13</v>
      </c>
      <c r="T16" s="27" t="s">
        <v>33</v>
      </c>
      <c r="U16" s="27">
        <v>13</v>
      </c>
      <c r="V16" s="27" t="s">
        <v>33</v>
      </c>
      <c r="W16" s="27">
        <v>13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11.5</v>
      </c>
      <c r="AN16" s="27">
        <v>11.5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12.98319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12.98319</v>
      </c>
      <c r="AP30" s="24">
        <f t="shared" si="1"/>
        <v>0</v>
      </c>
      <c r="AQ30" s="32">
        <f t="shared" si="2"/>
        <v>12.98319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>
        <v>0.27746999999999999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0.27746999999999999</v>
      </c>
      <c r="AP31" s="24">
        <f t="shared" si="1"/>
        <v>0</v>
      </c>
      <c r="AQ31" s="32">
        <f t="shared" si="2"/>
        <v>0.27746999999999999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3277.085</v>
      </c>
      <c r="H41" s="32">
        <f t="shared" si="3"/>
        <v>0</v>
      </c>
      <c r="I41" s="32">
        <f t="shared" si="3"/>
        <v>6745.8649999999998</v>
      </c>
      <c r="J41" s="32">
        <f t="shared" si="3"/>
        <v>782.88</v>
      </c>
      <c r="K41" s="32">
        <f t="shared" si="3"/>
        <v>362.93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4938.6980000000003</v>
      </c>
      <c r="R41" s="32">
        <f t="shared" si="3"/>
        <v>0</v>
      </c>
      <c r="S41" s="32">
        <f t="shared" si="3"/>
        <v>353.67500000000001</v>
      </c>
      <c r="T41" s="32">
        <f t="shared" si="3"/>
        <v>0</v>
      </c>
      <c r="U41" s="32">
        <f t="shared" si="3"/>
        <v>1732.83</v>
      </c>
      <c r="V41" s="32">
        <f t="shared" si="3"/>
        <v>93.944999999999993</v>
      </c>
      <c r="W41" s="32">
        <f t="shared" si="3"/>
        <v>387.53500000000003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383.63499999999999</v>
      </c>
      <c r="AL41" s="32">
        <f t="shared" si="3"/>
        <v>0</v>
      </c>
      <c r="AM41" s="32">
        <f t="shared" si="3"/>
        <v>848.5</v>
      </c>
      <c r="AN41" s="32">
        <f t="shared" si="3"/>
        <v>592.80499999999995</v>
      </c>
      <c r="AO41" s="32">
        <f>SUM(AO12,AO18,AO24:AO37)</f>
        <v>19030.752999999997</v>
      </c>
      <c r="AP41" s="32">
        <f>SUM(AP12,AP18,AP24:AP37)</f>
        <v>1469.63</v>
      </c>
      <c r="AQ41" s="32">
        <f t="shared" si="2"/>
        <v>20500.382999999998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2025-01-13T22:17:53Z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