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<sst xmlns="http://schemas.openxmlformats.org/spreadsheetml/2006/main" count="394" uniqueCount="68">
  <si>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</si>
  <si>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</si>
  <si>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</si>
  <si>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</si>
  <si>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</si>
  <si>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</si>
  <si>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</si>
  <si>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</si>
  <si>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</si>
  <si>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</si>
  <si>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</si>
  <si>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</si>
  <si>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</si>
  <si>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</si>
  <si>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</si>
  <si>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</si>
  <si>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</si>
  <si>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</si>
  <si>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</si>
  <si>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</si>
  <si>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</si>
  <si>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</si>
  <si>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</si>
  <si>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</si>
  <si>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</si>
  <si>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</si>
  <si>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</si>
  <si>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</si>
  <si>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</si>
  <si>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</si>
  <si>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</si>
  <si>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</si>
  <si>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</si>
  <si>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</si>
  <si>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</si>
  <si>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</si>
  <si>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</si>
  <si>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</si>
  <si>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</si>
  <si>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</si>
  <si>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</si>
  <si>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</si>
  <si>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</si>
  <si>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</si>
  <si>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</si>
  <si>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</si>
  <si>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</si>
  <si>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</si>
  <si>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</si>
  <si>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</si>
  <si>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</si>
  <si>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</si>
  <si>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</si>
  <si>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</si>
  <si>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</si>
  <si>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</si>
  <si>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</si>
  <si>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</si>
  <si>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</si>
  <si>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</si>
  <si>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</si>
  <si>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</si>
  <si>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</si>
  <si>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</si>
  <si>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</si>
  <si>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 xml:space="preserve">        Fecha  : 13/01/2022</t>
  </si>
  <si>
    <t>Callao, 14 de enero del 2022</t>
  </si>
  <si>
    <t>R.M.N°380-2021-PRODUCE; R.M.N°414-2021-PRODUCE; R.M.N°463-2021-PRODUCE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</si>
</sst>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H1" zoomScale="23" zoomScaleNormal="23" workbookViewId="0">
      <selection activeCell="AZ19" sqref="AZ19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65</v>
      </c>
      <c r="AP8" s="72"/>
      <c r="AQ8" s="72"/>
    </row>
    <row r="9" spans="2:48" ht="27.75" x14ac:dyDescent="0.4">
      <c r="B9" s="4" t="s">
        <v>6</v>
      </c>
      <c r="C9" s="17" t="s">
        <v>67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226.04999999999998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2140.1650000000004</v>
      </c>
      <c r="AL12" s="30">
        <v>587.29</v>
      </c>
      <c r="AM12" s="30">
        <v>305.91000000000003</v>
      </c>
      <c r="AN12" s="30">
        <v>280.75</v>
      </c>
      <c r="AO12" s="30">
        <f>SUMIF($C$11:$AN$11,"Ind",C12:AN12)</f>
        <v>2446.0750000000003</v>
      </c>
      <c r="AP12" s="30">
        <f>SUMIF($C$11:$AN$11,"I.Mad",C12:AN12)</f>
        <v>1094.0899999999999</v>
      </c>
      <c r="AQ12" s="30">
        <f>SUM(AO12:AP12)</f>
        <v>3540.165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>
        <v>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26</v>
      </c>
      <c r="AL13" s="30">
        <v>9</v>
      </c>
      <c r="AM13" s="30">
        <v>3</v>
      </c>
      <c r="AN13" s="30">
        <v>5</v>
      </c>
      <c r="AO13" s="30">
        <f>SUMIF($C$11:$AN$11,"Ind*",C13:AN13)</f>
        <v>29</v>
      </c>
      <c r="AP13" s="30">
        <f>SUMIF($C$11:$AN$11,"I.Mad",C13:AN13)</f>
        <v>17</v>
      </c>
      <c r="AQ13" s="30">
        <f>SUM(AO13:AP13)</f>
        <v>46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>
        <v>2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8</v>
      </c>
      <c r="AL14" s="30">
        <v>2</v>
      </c>
      <c r="AM14" s="30">
        <v>2</v>
      </c>
      <c r="AN14" s="30">
        <v>1</v>
      </c>
      <c r="AO14" s="30">
        <f>SUMIF($C$11:$AN$11,"Ind*",C14:AN14)</f>
        <v>10</v>
      </c>
      <c r="AP14" s="30">
        <f>SUMIF($C$11:$AN$11,"I.Mad",C14:AN14)</f>
        <v>5</v>
      </c>
      <c r="AQ14" s="30">
        <f>SUM(AO14:AP14)</f>
        <v>15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>
        <v>51.001492594054355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44.609559059343844</v>
      </c>
      <c r="AL15" s="30">
        <v>53.712419111117555</v>
      </c>
      <c r="AM15" s="30">
        <v>39.529339401141961</v>
      </c>
      <c r="AN15" s="30">
        <v>35.567010309278352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>
        <v>13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</v>
      </c>
      <c r="AL16" s="36">
        <v>11.5</v>
      </c>
      <c r="AM16" s="36">
        <v>12.5</v>
      </c>
      <c r="AN16" s="36">
        <v>12.5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226.04999999999998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2140.1650000000004</v>
      </c>
      <c r="AL41" s="42">
        <f t="shared" si="3"/>
        <v>587.29</v>
      </c>
      <c r="AM41" s="42">
        <f t="shared" si="3"/>
        <v>305.91000000000003</v>
      </c>
      <c r="AN41" s="42">
        <f t="shared" si="3"/>
        <v>280.75</v>
      </c>
      <c r="AO41" s="42">
        <f>SUM(AO12,AO18,AO24:AO37)</f>
        <v>2446.0750000000003</v>
      </c>
      <c r="AP41" s="42">
        <f>SUM(AP12,AP18,AP24:AP37)</f>
        <v>1094.0899999999999</v>
      </c>
      <c r="AQ41" s="42">
        <f t="shared" si="2"/>
        <v>3540.165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15.7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66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2022-01-14T16:31:27Z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