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P12" i="1" l="1"/>
  <c r="AO13" i="1"/>
  <c r="AP13" i="1"/>
  <c r="AO29" i="1" l="1"/>
  <c r="AP29" i="1"/>
  <c r="AO30" i="1"/>
  <c r="AP30" i="1"/>
  <c r="AQ30" i="1" l="1"/>
  <c r="AQ29" i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Q19" i="1" l="1"/>
  <c r="AQ38" i="1"/>
  <c r="AQ18" i="1"/>
  <c r="AQ25" i="1"/>
  <c r="AQ27" i="1"/>
  <c r="AQ37" i="1"/>
  <c r="AQ34" i="1"/>
  <c r="AQ33" i="1"/>
  <c r="AQ36" i="1"/>
  <c r="AQ39" i="1"/>
  <c r="AQ28" i="1"/>
  <c r="AQ31" i="1"/>
  <c r="AQ32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M41" i="1" l="1"/>
  <c r="AO12" i="1"/>
  <c r="AQ12" i="1" s="1"/>
  <c r="AO41" i="1" l="1"/>
  <c r="AQ41" i="1" s="1"/>
</calcChain>
</file>

<file path=xl/sharedStrings.xml><?xml version="1.0" encoding="utf-8"?>
<sst xmlns="http://schemas.openxmlformats.org/spreadsheetml/2006/main" count="375" uniqueCount="69">
  <si>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</si>
  <si>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</si>
  <si>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</si>
  <si>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</si>
  <si>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</si>
  <si>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</si>
  <si>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</si>
  <si>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</si>
  <si>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</si>
  <si>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</si>
  <si>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</si>
  <si>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</si>
  <si>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</si>
  <si>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</si>
  <si>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</si>
  <si>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</si>
  <si>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</si>
  <si>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</si>
  <si>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</si>
  <si>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</si>
  <si>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</si>
  <si>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</si>
  <si>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</si>
  <si>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</si>
  <si>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</si>
  <si>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</si>
  <si>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</si>
  <si>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</si>
  <si>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</si>
  <si>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</si>
  <si>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</si>
  <si>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</si>
  <si>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</si>
  <si>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</si>
  <si>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</si>
  <si>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</si>
  <si>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</si>
  <si>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</si>
  <si>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</si>
  <si>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</si>
  <si>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</si>
  <si>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</si>
  <si>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</si>
  <si>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</si>
  <si>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</si>
  <si>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</si>
  <si>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</si>
  <si>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</si>
  <si>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</si>
  <si>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</si>
  <si>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</si>
  <si>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</si>
  <si>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</si>
  <si>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</si>
  <si>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</si>
  <si>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</si>
  <si>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</si>
  <si>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</si>
  <si>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</si>
  <si>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</si>
  <si>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</si>
  <si>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</si>
  <si>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</si>
  <si>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</si>
  <si>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</si>
  <si>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 xml:space="preserve"> R.M.N°419-2024-PRODUCE, R.M.N°515-2024-PRODUCE</t>
  </si>
  <si>
    <t xml:space="preserve">        Fecha  : 14/01/2025</t>
  </si>
  <si>
    <t>Callao, 15 de enero de 2025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</si>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</sst>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1" fontId="22" fillId="0" borderId="2" xfId="0" applyNumberFormat="1" applyFont="1" applyFill="1" applyBorder="1" applyAlignment="1">
      <alignment horizontal="center"/>
    </xf>
    <xf numFmtId="167" fontId="22" fillId="0" borderId="2" xfId="0" applyNumberFormat="1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topLeftCell="A7" zoomScale="22" zoomScaleNormal="22" workbookViewId="0">
      <selection activeCell="I33" sqref="I33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4" t="s">
        <v>61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</row>
    <row r="5" spans="2:50" ht="45" customHeight="1" x14ac:dyDescent="0.65">
      <c r="B5" s="65" t="s">
        <v>3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6" t="s">
        <v>4</v>
      </c>
      <c r="AN6" s="66"/>
      <c r="AO6" s="66"/>
      <c r="AP6" s="66"/>
      <c r="AQ6" s="66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7"/>
      <c r="AP7" s="67"/>
      <c r="AQ7" s="67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6" t="s">
        <v>66</v>
      </c>
      <c r="AP8" s="66"/>
      <c r="AQ8" s="66"/>
      <c r="AU8" s="57"/>
    </row>
    <row r="9" spans="2:50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8" t="s">
        <v>8</v>
      </c>
      <c r="D10" s="68"/>
      <c r="E10" s="68" t="s">
        <v>9</v>
      </c>
      <c r="F10" s="68"/>
      <c r="G10" s="68" t="s">
        <v>10</v>
      </c>
      <c r="H10" s="68"/>
      <c r="I10" s="68" t="s">
        <v>11</v>
      </c>
      <c r="J10" s="68"/>
      <c r="K10" s="68" t="s">
        <v>12</v>
      </c>
      <c r="L10" s="68"/>
      <c r="M10" s="68" t="s">
        <v>13</v>
      </c>
      <c r="N10" s="68"/>
      <c r="O10" s="68" t="s">
        <v>14</v>
      </c>
      <c r="P10" s="68"/>
      <c r="Q10" s="68" t="s">
        <v>15</v>
      </c>
      <c r="R10" s="68"/>
      <c r="S10" s="68" t="s">
        <v>16</v>
      </c>
      <c r="T10" s="68"/>
      <c r="U10" s="68" t="s">
        <v>17</v>
      </c>
      <c r="V10" s="68"/>
      <c r="W10" s="68" t="s">
        <v>18</v>
      </c>
      <c r="X10" s="68"/>
      <c r="Y10" s="69" t="s">
        <v>19</v>
      </c>
      <c r="Z10" s="69"/>
      <c r="AA10" s="68" t="s">
        <v>20</v>
      </c>
      <c r="AB10" s="68"/>
      <c r="AC10" s="68" t="s">
        <v>21</v>
      </c>
      <c r="AD10" s="68"/>
      <c r="AE10" s="68" t="s">
        <v>22</v>
      </c>
      <c r="AF10" s="68"/>
      <c r="AG10" s="68" t="s">
        <v>23</v>
      </c>
      <c r="AH10" s="68"/>
      <c r="AI10" s="68" t="s">
        <v>24</v>
      </c>
      <c r="AJ10" s="68"/>
      <c r="AK10" s="68" t="s">
        <v>25</v>
      </c>
      <c r="AL10" s="68"/>
      <c r="AM10" s="68" t="s">
        <v>26</v>
      </c>
      <c r="AN10" s="68"/>
      <c r="AO10" s="70" t="s">
        <v>27</v>
      </c>
      <c r="AP10" s="70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2064.02</v>
      </c>
      <c r="H12" s="24">
        <v>0</v>
      </c>
      <c r="I12" s="24">
        <v>1974.32</v>
      </c>
      <c r="J12" s="24">
        <v>145.24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331.79</v>
      </c>
      <c r="R12" s="24">
        <v>0</v>
      </c>
      <c r="S12" s="24">
        <v>229.03</v>
      </c>
      <c r="T12" s="24">
        <v>0</v>
      </c>
      <c r="U12" s="24">
        <v>1093.7650000000001</v>
      </c>
      <c r="V12" s="24">
        <v>112.13</v>
      </c>
      <c r="W12" s="24">
        <v>187.73500000000001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31.37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636.51</v>
      </c>
      <c r="AL12" s="24">
        <v>0</v>
      </c>
      <c r="AM12" s="24">
        <v>1789.46</v>
      </c>
      <c r="AN12" s="24">
        <v>770.755</v>
      </c>
      <c r="AO12" s="24">
        <f>SUMIF($C$11:$AN$11,"Ind",C12:AN12)</f>
        <v>8338</v>
      </c>
      <c r="AP12" s="24">
        <f>SUMIF($C$11:$AN$11,"I.Mad",C12:AN12)</f>
        <v>1028.125</v>
      </c>
      <c r="AQ12" s="24">
        <f>SUM(AO12:AP12)</f>
        <v>9366.125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>
        <v>19</v>
      </c>
      <c r="H13" s="24" t="s">
        <v>33</v>
      </c>
      <c r="I13" s="24">
        <v>21</v>
      </c>
      <c r="J13" s="24">
        <v>6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>
        <v>9</v>
      </c>
      <c r="R13" s="24" t="s">
        <v>33</v>
      </c>
      <c r="S13" s="24">
        <v>2</v>
      </c>
      <c r="T13" s="24" t="s">
        <v>33</v>
      </c>
      <c r="U13" s="24">
        <v>13</v>
      </c>
      <c r="V13" s="24">
        <v>2</v>
      </c>
      <c r="W13" s="24">
        <v>1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63">
        <v>1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>
        <v>9</v>
      </c>
      <c r="AL13" s="24" t="s">
        <v>33</v>
      </c>
      <c r="AM13" s="24">
        <v>14</v>
      </c>
      <c r="AN13" s="24">
        <v>10</v>
      </c>
      <c r="AO13" s="24">
        <f>SUMIF($C$11:$AN$11,"Ind*",C13:AN13)</f>
        <v>89</v>
      </c>
      <c r="AP13" s="24">
        <f>SUMIF($C$11:$AN$11,"I.Mad",C13:AN13)</f>
        <v>18</v>
      </c>
      <c r="AQ13" s="24">
        <f>SUM(AO13:AP13)</f>
        <v>107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>
        <v>8</v>
      </c>
      <c r="H14" s="24" t="s">
        <v>33</v>
      </c>
      <c r="I14" s="61">
        <v>2</v>
      </c>
      <c r="J14" s="24">
        <v>2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>
        <v>5</v>
      </c>
      <c r="R14" s="24" t="s">
        <v>33</v>
      </c>
      <c r="S14" s="24">
        <v>2</v>
      </c>
      <c r="T14" s="24" t="s">
        <v>33</v>
      </c>
      <c r="U14" s="24">
        <v>5</v>
      </c>
      <c r="V14" s="63" t="s">
        <v>68</v>
      </c>
      <c r="W14" s="63" t="s">
        <v>68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63" t="s">
        <v>68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>
        <v>3</v>
      </c>
      <c r="AL14" s="24" t="s">
        <v>33</v>
      </c>
      <c r="AM14" s="24">
        <v>3</v>
      </c>
      <c r="AN14" s="24">
        <v>2</v>
      </c>
      <c r="AO14" s="24">
        <f>SUMIF($C$11:$AN$11,"Ind*",C14:AN14)</f>
        <v>28</v>
      </c>
      <c r="AP14" s="24">
        <f>SUMIF($C$11:$AN$11,"I.Mad",C14:AN14)</f>
        <v>4</v>
      </c>
      <c r="AQ14" s="24">
        <f>SUM(AO14:AP14)</f>
        <v>32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>
        <v>36.413699585593598</v>
      </c>
      <c r="H15" s="24" t="s">
        <v>33</v>
      </c>
      <c r="I15" s="61">
        <v>2.2804711354407301</v>
      </c>
      <c r="J15" s="24">
        <v>1.2745512346632499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>
        <v>5.5603778347930399</v>
      </c>
      <c r="R15" s="24" t="s">
        <v>33</v>
      </c>
      <c r="S15" s="24">
        <v>27.715081997094799</v>
      </c>
      <c r="T15" s="24" t="s">
        <v>33</v>
      </c>
      <c r="U15" s="24">
        <v>9.6170125436068208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>
        <v>72.69722214922453</v>
      </c>
      <c r="AL15" s="24" t="s">
        <v>33</v>
      </c>
      <c r="AM15" s="24">
        <v>57.769256291615285</v>
      </c>
      <c r="AN15" s="24">
        <v>61.017042611352721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>
        <v>14</v>
      </c>
      <c r="H16" s="27" t="s">
        <v>33</v>
      </c>
      <c r="I16" s="62">
        <v>13</v>
      </c>
      <c r="J16" s="27">
        <v>13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>
        <v>12.5</v>
      </c>
      <c r="R16" s="27" t="s">
        <v>33</v>
      </c>
      <c r="S16" s="27">
        <v>12</v>
      </c>
      <c r="T16" s="27" t="s">
        <v>33</v>
      </c>
      <c r="U16" s="27">
        <v>13</v>
      </c>
      <c r="V16" s="27" t="s">
        <v>33</v>
      </c>
      <c r="W16" s="27" t="s">
        <v>33</v>
      </c>
      <c r="X16" s="27" t="s">
        <v>33</v>
      </c>
      <c r="Y16" s="27" t="s">
        <v>33</v>
      </c>
      <c r="Z16" s="27" t="s">
        <v>33</v>
      </c>
      <c r="AA16" s="27" t="s">
        <v>33</v>
      </c>
      <c r="AB16" s="27" t="s">
        <v>33</v>
      </c>
      <c r="AC16" s="27" t="s">
        <v>33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>
        <v>11.5</v>
      </c>
      <c r="AL16" s="27" t="s">
        <v>33</v>
      </c>
      <c r="AM16" s="27">
        <v>11.5</v>
      </c>
      <c r="AN16" s="27">
        <v>11.5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11"/>
      <c r="I17" s="29"/>
      <c r="J17" s="29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11"/>
      <c r="W17" s="11"/>
      <c r="X17" s="11"/>
      <c r="Y17" s="11"/>
      <c r="Z17" s="11"/>
      <c r="AA17" s="11"/>
      <c r="AB17" s="11"/>
      <c r="AC17" s="11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5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49.8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>
        <v>0.78430999999999995</v>
      </c>
      <c r="H30" s="24"/>
      <c r="I30" s="24">
        <v>0.97811000000000003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1.7624200000000001</v>
      </c>
      <c r="AP30" s="24">
        <f t="shared" si="1"/>
        <v>0</v>
      </c>
      <c r="AQ30" s="32">
        <f t="shared" si="2"/>
        <v>1.7624200000000001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2064.80431</v>
      </c>
      <c r="H41" s="32">
        <f t="shared" si="3"/>
        <v>0</v>
      </c>
      <c r="I41" s="32">
        <f t="shared" si="3"/>
        <v>1975.29811</v>
      </c>
      <c r="J41" s="32">
        <f t="shared" si="3"/>
        <v>145.24</v>
      </c>
      <c r="K41" s="32">
        <f t="shared" si="3"/>
        <v>0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331.79</v>
      </c>
      <c r="R41" s="32">
        <f t="shared" si="3"/>
        <v>0</v>
      </c>
      <c r="S41" s="32">
        <f t="shared" si="3"/>
        <v>229.03</v>
      </c>
      <c r="T41" s="32">
        <f t="shared" si="3"/>
        <v>0</v>
      </c>
      <c r="U41" s="32">
        <f t="shared" si="3"/>
        <v>1093.7650000000001</v>
      </c>
      <c r="V41" s="32">
        <f t="shared" si="3"/>
        <v>112.13</v>
      </c>
      <c r="W41" s="32">
        <f t="shared" si="3"/>
        <v>187.73500000000001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 t="shared" si="3"/>
        <v>0</v>
      </c>
      <c r="AB41" s="32">
        <f t="shared" si="3"/>
        <v>0</v>
      </c>
      <c r="AC41" s="32">
        <f t="shared" si="3"/>
        <v>31.37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636.51</v>
      </c>
      <c r="AL41" s="32">
        <f t="shared" si="3"/>
        <v>0</v>
      </c>
      <c r="AM41" s="32">
        <f t="shared" si="3"/>
        <v>1789.46</v>
      </c>
      <c r="AN41" s="32">
        <f t="shared" si="3"/>
        <v>770.755</v>
      </c>
      <c r="AO41" s="32">
        <f>SUM(AO12,AO18,AO24:AO37)</f>
        <v>8339.7624199999991</v>
      </c>
      <c r="AP41" s="32">
        <f>SUM(AP12,AP18,AP24:AP37)</f>
        <v>1028.125</v>
      </c>
      <c r="AQ41" s="32">
        <f t="shared" si="2"/>
        <v>9367.8874199999991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  <row r="47" spans="1:43" x14ac:dyDescent="0.4">
      <c r="Y47" s="55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2025-01-20T15:49:17Z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