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32DBE4D1-D9F8-4257-8FEB-2D360A9EBA42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<sst xmlns="http://schemas.openxmlformats.org/spreadsheetml/2006/main" count="365" uniqueCount="69">
  <si>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</si>
  <si>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</si>
  <si>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</si>
  <si>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</si>
  <si>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</si>
  <si>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</si>
  <si>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</si>
  <si>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</si>
  <si>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</si>
  <si>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</si>
  <si>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</si>
  <si>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</si>
  <si>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</si>
  <si>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</si>
  <si>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</si>
  <si>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</si>
  <si>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</si>
  <si>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</si>
  <si>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</si>
  <si>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</si>
  <si>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</si>
  <si>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</si>
  <si>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</si>
  <si>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</si>
  <si>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</si>
  <si>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</si>
  <si>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</si>
  <si>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</si>
  <si>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</si>
  <si>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</si>
  <si>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</si>
  <si>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</si>
  <si>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</si>
  <si>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</si>
  <si>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</si>
  <si>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</si>
  <si>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</si>
  <si>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</si>
  <si>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</si>
  <si>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</si>
  <si>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</si>
  <si>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</si>
  <si>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</si>
  <si>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</si>
  <si>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</si>
  <si>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</si>
  <si>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</si>
  <si>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</si>
  <si>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</si>
  <si>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</si>
  <si>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</si>
  <si>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</si>
  <si>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</si>
  <si>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</si>
  <si>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</si>
  <si>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</si>
  <si>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</si>
  <si>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</si>
  <si>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</si>
  <si>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</si>
  <si>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</si>
  <si>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</si>
  <si>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</si>
  <si>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</si>
  <si>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</si>
  <si>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Callao, 16 de enero del 2022</t>
  </si>
  <si>
    <t xml:space="preserve">        Fecha  : 15/01/2023</t>
  </si>
  <si>
    <t>SM</t>
  </si>
  <si>
    <t>R.M.N°381-2022-PRODUCE, R.M.N°-2022-PRODUCE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</si>
</sst>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AC26" sqref="AC26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8" ht="27.75" x14ac:dyDescent="0.4">
      <c r="B9" s="4" t="s">
        <v>6</v>
      </c>
      <c r="C9" s="10" t="s">
        <v>68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599.81999999999994</v>
      </c>
      <c r="F12" s="25">
        <v>0</v>
      </c>
      <c r="G12" s="25">
        <v>8454.0849999999991</v>
      </c>
      <c r="H12" s="25">
        <v>1548.04</v>
      </c>
      <c r="I12" s="25">
        <v>3603.18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433.19</v>
      </c>
      <c r="R12" s="25">
        <v>0</v>
      </c>
      <c r="S12" s="25">
        <v>0</v>
      </c>
      <c r="T12" s="25">
        <v>0</v>
      </c>
      <c r="U12" s="25">
        <v>589.39499999999998</v>
      </c>
      <c r="V12" s="25">
        <v>392.255</v>
      </c>
      <c r="W12" s="25">
        <v>557.27499999999998</v>
      </c>
      <c r="X12" s="25">
        <v>0</v>
      </c>
      <c r="Y12" s="25">
        <v>1060.92</v>
      </c>
      <c r="Z12" s="25">
        <v>225.37</v>
      </c>
      <c r="AA12" s="25">
        <v>1500.728683119765</v>
      </c>
      <c r="AB12" s="25">
        <v>0</v>
      </c>
      <c r="AC12" s="25">
        <v>604.16734649789032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102.29</v>
      </c>
      <c r="AO12" s="25">
        <f>SUMIF($C$11:$AN$11,"Ind",C12:AN12)</f>
        <v>17402.761029617657</v>
      </c>
      <c r="AP12" s="25">
        <f>SUMIF($C$11:$AN$11,"I.Mad",C12:AN12)</f>
        <v>2267.9549999999999</v>
      </c>
      <c r="AQ12" s="25">
        <f>SUM(AO12:AP12)</f>
        <v>19670.716029617659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8</v>
      </c>
      <c r="F13" s="25" t="s">
        <v>33</v>
      </c>
      <c r="G13" s="25">
        <v>64</v>
      </c>
      <c r="H13" s="25">
        <v>28</v>
      </c>
      <c r="I13" s="25">
        <v>21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8</v>
      </c>
      <c r="R13" s="25" t="s">
        <v>33</v>
      </c>
      <c r="S13" s="25" t="s">
        <v>33</v>
      </c>
      <c r="T13" s="25" t="s">
        <v>33</v>
      </c>
      <c r="U13" s="25">
        <v>8</v>
      </c>
      <c r="V13" s="25">
        <v>5</v>
      </c>
      <c r="W13" s="25">
        <v>9</v>
      </c>
      <c r="X13" s="25" t="s">
        <v>33</v>
      </c>
      <c r="Y13" s="25">
        <v>24</v>
      </c>
      <c r="Z13" s="25">
        <v>7</v>
      </c>
      <c r="AA13" s="25">
        <v>26</v>
      </c>
      <c r="AB13" s="25" t="s">
        <v>33</v>
      </c>
      <c r="AC13" s="25">
        <v>14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>
        <v>1</v>
      </c>
      <c r="AO13" s="25">
        <f>SUMIF($C$11:$AN$11,"Ind*",C13:AN13)</f>
        <v>182</v>
      </c>
      <c r="AP13" s="25">
        <f>SUMIF($C$11:$AN$11,"I.Mad",C13:AN13)</f>
        <v>41</v>
      </c>
      <c r="AQ13" s="25">
        <f>SUM(AO13:AP13)</f>
        <v>223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3</v>
      </c>
      <c r="F14" s="25" t="s">
        <v>33</v>
      </c>
      <c r="G14" s="25">
        <v>4</v>
      </c>
      <c r="H14" s="25">
        <v>2</v>
      </c>
      <c r="I14" s="25">
        <v>3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67</v>
      </c>
      <c r="R14" s="25" t="s">
        <v>33</v>
      </c>
      <c r="S14" s="25" t="s">
        <v>33</v>
      </c>
      <c r="T14" s="25" t="s">
        <v>33</v>
      </c>
      <c r="U14" s="25">
        <v>4</v>
      </c>
      <c r="V14" s="25">
        <v>1</v>
      </c>
      <c r="W14" s="25">
        <v>5</v>
      </c>
      <c r="X14" s="25" t="s">
        <v>33</v>
      </c>
      <c r="Y14" s="25">
        <v>2</v>
      </c>
      <c r="Z14" s="25">
        <v>3</v>
      </c>
      <c r="AA14" s="25">
        <v>6</v>
      </c>
      <c r="AB14" s="25" t="s">
        <v>33</v>
      </c>
      <c r="AC14" s="25">
        <v>6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>
        <v>1</v>
      </c>
      <c r="AO14" s="25">
        <f>SUMIF($C$11:$AN$11,"Ind*",C14:AN14)</f>
        <v>33</v>
      </c>
      <c r="AP14" s="25">
        <f>SUMIF($C$11:$AN$11,"I.Mad",C14:AN14)</f>
        <v>7</v>
      </c>
      <c r="AQ14" s="25">
        <f>SUM(AO14:AP14)</f>
        <v>40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66.975501484138391</v>
      </c>
      <c r="F15" s="25" t="s">
        <v>33</v>
      </c>
      <c r="G15" s="25">
        <v>37.864647446591107</v>
      </c>
      <c r="H15" s="25">
        <v>12.803461931825877</v>
      </c>
      <c r="I15" s="25">
        <v>67.283541761329516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55.084529198223649</v>
      </c>
      <c r="V15" s="25">
        <v>53.305785123966942</v>
      </c>
      <c r="W15" s="25">
        <v>39.647852408349699</v>
      </c>
      <c r="X15" s="25" t="s">
        <v>33</v>
      </c>
      <c r="Y15" s="25">
        <v>25.948486014239137</v>
      </c>
      <c r="Z15" s="25">
        <v>8.5093321896931311</v>
      </c>
      <c r="AA15" s="25">
        <v>49.745500158001512</v>
      </c>
      <c r="AB15" s="25" t="s">
        <v>33</v>
      </c>
      <c r="AC15" s="25">
        <v>75.057970936087941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>
        <v>26.993865030674847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11.5</v>
      </c>
      <c r="F16" s="30" t="s">
        <v>33</v>
      </c>
      <c r="G16" s="30">
        <v>13</v>
      </c>
      <c r="H16" s="30">
        <v>12.5</v>
      </c>
      <c r="I16" s="30">
        <v>11.5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11</v>
      </c>
      <c r="V16" s="30">
        <v>11</v>
      </c>
      <c r="W16" s="30">
        <v>12</v>
      </c>
      <c r="X16" s="30" t="s">
        <v>33</v>
      </c>
      <c r="Y16" s="30">
        <v>13</v>
      </c>
      <c r="Z16" s="30">
        <v>12.5</v>
      </c>
      <c r="AA16" s="30">
        <v>12</v>
      </c>
      <c r="AB16" s="30" t="s">
        <v>33</v>
      </c>
      <c r="AC16" s="30">
        <v>11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>
        <v>12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>
        <v>7.23</v>
      </c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6.1463168802352621</v>
      </c>
      <c r="AB30" s="36"/>
      <c r="AC30" s="36">
        <v>1.0536535021097047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14.429970382344965</v>
      </c>
      <c r="AP30" s="25">
        <f t="shared" si="1"/>
        <v>0</v>
      </c>
      <c r="AQ30" s="36">
        <f t="shared" si="2"/>
        <v>14.429970382344965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599.81999999999994</v>
      </c>
      <c r="F41" s="36">
        <f t="shared" si="3"/>
        <v>0</v>
      </c>
      <c r="G41" s="36">
        <f t="shared" si="3"/>
        <v>8454.0849999999991</v>
      </c>
      <c r="H41" s="36">
        <f t="shared" si="3"/>
        <v>1548.04</v>
      </c>
      <c r="I41" s="36">
        <f t="shared" si="3"/>
        <v>3610.41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433.19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589.39499999999998</v>
      </c>
      <c r="V41" s="36">
        <f t="shared" si="3"/>
        <v>392.255</v>
      </c>
      <c r="W41" s="36">
        <f t="shared" si="3"/>
        <v>557.27499999999998</v>
      </c>
      <c r="X41" s="36">
        <f t="shared" si="3"/>
        <v>0</v>
      </c>
      <c r="Y41" s="36">
        <f t="shared" si="3"/>
        <v>1060.92</v>
      </c>
      <c r="Z41" s="36">
        <f t="shared" si="3"/>
        <v>225.37</v>
      </c>
      <c r="AA41" s="36">
        <f t="shared" si="3"/>
        <v>1506.8750000000002</v>
      </c>
      <c r="AB41" s="36">
        <f t="shared" si="3"/>
        <v>0</v>
      </c>
      <c r="AC41" s="36">
        <f t="shared" si="3"/>
        <v>605.221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102.29</v>
      </c>
      <c r="AO41" s="36">
        <f>SUM(AO12,AO18,AO24:AO37)</f>
        <v>17417.191000000003</v>
      </c>
      <c r="AP41" s="36">
        <f>SUM(AP12,AP18,AP24:AP37)</f>
        <v>2267.9549999999999</v>
      </c>
      <c r="AQ41" s="36">
        <f t="shared" si="2"/>
        <v>19685.146000000001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16.7</v>
      </c>
      <c r="H42" s="30"/>
      <c r="I42" s="30">
        <v>19.399999999999999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>
        <v>16.899999999999999</v>
      </c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65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2023-01-16T19:06:33Z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