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showHorizontalScroll="0" showVerticalScroll="0" showSheetTabs="0" xWindow="0" yWindow="360" windowWidth="20730" windowHeight="8385" tabRatio="540"/>
  </bookViews>
  <sheets>
    <sheet name="reporte" sheetId="5" r:id="rId1"/>
  </sheets>
  <definedNames>
    <definedName name="_xlnm.Print_Area" localSheetId="0">reporte!$A$1:$AQ$47</definedName>
  </definedNames>
  <calcPr calcId="145621"/>
</workbook>
</file>

<file path=xl/calcChain.xml><?xml version="1.0" encoding="utf-8"?>
<calcChain xmlns="http://schemas.openxmlformats.org/spreadsheetml/2006/main"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<sst xmlns="http://schemas.openxmlformats.org/spreadsheetml/2006/main" count="375" uniqueCount="69">
  <si>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</si>
  <si>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</si>
  <si>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</si>
  <si>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</si>
  <si>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</si>
  <si>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</si>
  <si>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</si>
  <si>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</si>
  <si>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</si>
  <si>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</si>
  <si>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</si>
  <si>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</si>
  <si>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</si>
  <si>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</si>
  <si>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</si>
  <si>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</si>
  <si>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</si>
  <si>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</si>
  <si>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</si>
  <si>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</si>
  <si>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</si>
  <si>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</si>
  <si>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</si>
  <si>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</si>
  <si>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</si>
  <si>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</si>
  <si>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</si>
  <si>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</si>
  <si>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</si>
  <si>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</si>
  <si>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</si>
  <si>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</si>
  <si>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</si>
  <si>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</si>
  <si>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</si>
  <si>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</si>
  <si>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</si>
  <si>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</si>
  <si>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</si>
  <si>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</si>
  <si>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</si>
  <si>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</si>
  <si>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</si>
  <si>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</si>
  <si>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</si>
  <si>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</si>
  <si>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</si>
  <si>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</si>
  <si>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</si>
  <si>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</si>
  <si>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</si>
  <si>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</si>
  <si>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</si>
  <si>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</si>
  <si>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</si>
  <si>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</si>
  <si>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</si>
  <si>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</si>
  <si>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</si>
  <si>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</si>
  <si>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FALSO VOLADOR</t>
  </si>
  <si>
    <t>PEJERREY</t>
  </si>
  <si>
    <t>Información preliminar</t>
  </si>
  <si>
    <t xml:space="preserve">           Atención: Sra. Lieneke Maria Schol Calle</t>
  </si>
  <si>
    <t>CALAMAR</t>
  </si>
  <si>
    <t>R.M.N°560-2017-PRODUCE,R.M.N°647-2017-PRODUCE,R.M.N°004-2018-PRODUCE</t>
  </si>
  <si>
    <t>S/M</t>
  </si>
  <si>
    <t xml:space="preserve">        Fecha  : 17/01/2018</t>
  </si>
  <si>
    <t>Callao, 18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</si>
</sst>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quotePrefix="1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Millares 3" xfId="23"/>
    <cellStyle name="Normal" xfId="0" builtinId="0"/>
    <cellStyle name="Normal 10" xfId="21"/>
    <cellStyle name="Normal 11" xfId="22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topLeftCell="Q16" zoomScale="25" zoomScaleNormal="25" workbookViewId="0">
      <selection activeCell="AM43" sqref="AM43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6.140625" style="2" customWidth="1"/>
    <col min="8" max="8" width="26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9.140625" style="2" customWidth="1"/>
    <col min="24" max="24" width="30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25.4257812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7" t="s">
        <v>63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5">
      <c r="B5" s="117" t="s">
        <v>40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37</v>
      </c>
      <c r="AN6" s="118"/>
      <c r="AO6" s="118"/>
      <c r="AP6" s="118"/>
      <c r="AQ6" s="118"/>
    </row>
    <row r="7" spans="2:48" s="9" customFormat="1" ht="16.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67</v>
      </c>
      <c r="AP8" s="118"/>
      <c r="AQ8" s="118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5" t="s">
        <v>4</v>
      </c>
      <c r="D10" s="116"/>
      <c r="E10" s="115" t="s">
        <v>5</v>
      </c>
      <c r="F10" s="116"/>
      <c r="G10" s="124" t="s">
        <v>6</v>
      </c>
      <c r="H10" s="125"/>
      <c r="I10" s="123" t="s">
        <v>45</v>
      </c>
      <c r="J10" s="123"/>
      <c r="K10" s="123" t="s">
        <v>7</v>
      </c>
      <c r="L10" s="123"/>
      <c r="M10" s="115" t="s">
        <v>8</v>
      </c>
      <c r="N10" s="126"/>
      <c r="O10" s="115" t="s">
        <v>9</v>
      </c>
      <c r="P10" s="126"/>
      <c r="Q10" s="124" t="s">
        <v>10</v>
      </c>
      <c r="R10" s="125"/>
      <c r="S10" s="124" t="s">
        <v>11</v>
      </c>
      <c r="T10" s="125"/>
      <c r="U10" s="124" t="s">
        <v>12</v>
      </c>
      <c r="V10" s="125"/>
      <c r="W10" s="124" t="s">
        <v>52</v>
      </c>
      <c r="X10" s="125"/>
      <c r="Y10" s="115" t="s">
        <v>46</v>
      </c>
      <c r="Z10" s="116"/>
      <c r="AA10" s="115" t="s">
        <v>38</v>
      </c>
      <c r="AB10" s="116"/>
      <c r="AC10" s="115" t="s">
        <v>13</v>
      </c>
      <c r="AD10" s="116"/>
      <c r="AE10" s="122" t="s">
        <v>54</v>
      </c>
      <c r="AF10" s="116"/>
      <c r="AG10" s="122" t="s">
        <v>47</v>
      </c>
      <c r="AH10" s="116"/>
      <c r="AI10" s="122" t="s">
        <v>48</v>
      </c>
      <c r="AJ10" s="116"/>
      <c r="AK10" s="122" t="s">
        <v>49</v>
      </c>
      <c r="AL10" s="116"/>
      <c r="AM10" s="122" t="s">
        <v>50</v>
      </c>
      <c r="AN10" s="116"/>
      <c r="AO10" s="120" t="s">
        <v>14</v>
      </c>
      <c r="AP10" s="121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280.67</v>
      </c>
      <c r="F12" s="51">
        <v>440.30500000000001</v>
      </c>
      <c r="G12" s="51">
        <v>10209.310751300052</v>
      </c>
      <c r="H12" s="51">
        <v>2635.2699999999995</v>
      </c>
      <c r="I12" s="51">
        <v>14081.1</v>
      </c>
      <c r="J12" s="51">
        <v>8067.42</v>
      </c>
      <c r="K12" s="51">
        <v>687.51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6515.6869999999999</v>
      </c>
      <c r="R12" s="51">
        <v>0</v>
      </c>
      <c r="S12" s="51">
        <v>4546.1270000000004</v>
      </c>
      <c r="T12" s="51">
        <v>0</v>
      </c>
      <c r="U12" s="51">
        <v>3095</v>
      </c>
      <c r="V12" s="51">
        <v>0</v>
      </c>
      <c r="W12" s="51">
        <v>6170</v>
      </c>
      <c r="X12" s="51">
        <v>0</v>
      </c>
      <c r="Y12" s="51">
        <v>607.40499999999997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46192.809751300054</v>
      </c>
      <c r="AP12" s="52">
        <f>SUMIF($C$11:$AN$11,"I.Mad",C12:AN12)</f>
        <v>11142.994999999999</v>
      </c>
      <c r="AQ12" s="52">
        <f>SUM(AO12:AP12)</f>
        <v>57335.804751300049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>
        <v>1</v>
      </c>
      <c r="F13" s="53">
        <v>11</v>
      </c>
      <c r="G13" s="53">
        <v>81</v>
      </c>
      <c r="H13" s="53">
        <v>66</v>
      </c>
      <c r="I13" s="53">
        <v>79</v>
      </c>
      <c r="J13" s="53">
        <v>150</v>
      </c>
      <c r="K13" s="53">
        <v>4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>
        <v>31</v>
      </c>
      <c r="R13" s="53" t="s">
        <v>20</v>
      </c>
      <c r="S13" s="53">
        <v>20</v>
      </c>
      <c r="T13" s="53" t="s">
        <v>20</v>
      </c>
      <c r="U13" s="53">
        <v>12</v>
      </c>
      <c r="V13" s="53" t="s">
        <v>20</v>
      </c>
      <c r="W13" s="53">
        <v>16</v>
      </c>
      <c r="X13" s="53" t="s">
        <v>20</v>
      </c>
      <c r="Y13" s="53">
        <v>2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246</v>
      </c>
      <c r="AP13" s="52">
        <f>SUMIF($C$11:$AN$11,"I.Mad",C13:AN13)</f>
        <v>227</v>
      </c>
      <c r="AQ13" s="52">
        <f>SUM(AO13:AP13)</f>
        <v>473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>
        <v>1</v>
      </c>
      <c r="F14" s="53">
        <v>3</v>
      </c>
      <c r="G14" s="53">
        <v>20</v>
      </c>
      <c r="H14" s="53">
        <v>3</v>
      </c>
      <c r="I14" s="53">
        <v>14</v>
      </c>
      <c r="J14" s="53">
        <v>32</v>
      </c>
      <c r="K14" s="53" t="s">
        <v>66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>
        <v>10</v>
      </c>
      <c r="R14" s="53" t="s">
        <v>20</v>
      </c>
      <c r="S14" s="53">
        <v>8</v>
      </c>
      <c r="T14" s="53" t="s">
        <v>20</v>
      </c>
      <c r="U14" s="53">
        <v>4</v>
      </c>
      <c r="V14" s="53" t="s">
        <v>20</v>
      </c>
      <c r="W14" s="53">
        <v>7</v>
      </c>
      <c r="X14" s="53" t="s">
        <v>20</v>
      </c>
      <c r="Y14" s="53" t="s">
        <v>66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64</v>
      </c>
      <c r="AP14" s="52">
        <f>SUMIF($C$11:$AN$11,"I.Mad",C14:AN14)</f>
        <v>38</v>
      </c>
      <c r="AQ14" s="52">
        <f>SUM(AO14:AP14)</f>
        <v>102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>
        <v>0.46948356807511726</v>
      </c>
      <c r="F15" s="53">
        <v>0.86851995339302668</v>
      </c>
      <c r="G15" s="53">
        <v>11.872543736491162</v>
      </c>
      <c r="H15" s="53">
        <v>7.3989383453122173</v>
      </c>
      <c r="I15" s="53">
        <v>10.104202753204754</v>
      </c>
      <c r="J15" s="53">
        <v>34.111141116154066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>
        <v>4.6163368273936038</v>
      </c>
      <c r="R15" s="53" t="s">
        <v>20</v>
      </c>
      <c r="S15" s="53">
        <v>28.834789495419106</v>
      </c>
      <c r="T15" s="53" t="s">
        <v>20</v>
      </c>
      <c r="U15" s="53">
        <v>1.0978239498368936</v>
      </c>
      <c r="V15" s="53" t="s">
        <v>20</v>
      </c>
      <c r="W15" s="53">
        <v>13.552174031331942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>
        <v>12</v>
      </c>
      <c r="F16" s="58">
        <v>13.5</v>
      </c>
      <c r="G16" s="58">
        <v>12.5</v>
      </c>
      <c r="H16" s="58">
        <v>13.5</v>
      </c>
      <c r="I16" s="58">
        <v>12.5</v>
      </c>
      <c r="J16" s="58">
        <v>12.5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>
        <v>13</v>
      </c>
      <c r="R16" s="58" t="s">
        <v>20</v>
      </c>
      <c r="S16" s="58">
        <v>12.5</v>
      </c>
      <c r="T16" s="58" t="s">
        <v>20</v>
      </c>
      <c r="U16" s="58">
        <v>13</v>
      </c>
      <c r="V16" s="58" t="s">
        <v>20</v>
      </c>
      <c r="W16" s="58">
        <v>12.5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>
        <v>11.14</v>
      </c>
      <c r="J24" s="55"/>
      <c r="K24" s="71"/>
      <c r="L24" s="55"/>
      <c r="M24" s="55"/>
      <c r="N24" s="55"/>
      <c r="O24" s="55"/>
      <c r="P24" s="55"/>
      <c r="Q24" s="55">
        <v>26.023413802995165</v>
      </c>
      <c r="R24" s="71"/>
      <c r="S24" s="55">
        <v>2.3454545454545452</v>
      </c>
      <c r="T24" s="71"/>
      <c r="U24" s="55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39.50886834844971</v>
      </c>
      <c r="AP24" s="52">
        <f t="shared" ref="AP24:AP30" si="1">SUMIF($C$11:$AN$11,"I.Mad",C24:AN24)</f>
        <v>0</v>
      </c>
      <c r="AQ24" s="55">
        <f t="shared" ref="AQ24:AQ37" si="2">SUM(AO24:AP24)</f>
        <v>39.50886834844971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113"/>
      <c r="G25" s="55">
        <v>1.9888998035363459</v>
      </c>
      <c r="H25" s="55"/>
      <c r="I25" s="55">
        <v>15.4</v>
      </c>
      <c r="J25" s="55"/>
      <c r="K25" s="55"/>
      <c r="L25" s="55"/>
      <c r="M25" s="55"/>
      <c r="N25" s="55"/>
      <c r="O25" s="55"/>
      <c r="P25" s="55"/>
      <c r="Q25" s="55">
        <v>18.289554436807471</v>
      </c>
      <c r="R25" s="71"/>
      <c r="S25" s="55">
        <v>1.5272727272727273</v>
      </c>
      <c r="T25" s="55"/>
      <c r="U25" s="55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37.205726967616542</v>
      </c>
      <c r="AP25" s="52">
        <f t="shared" si="1"/>
        <v>0</v>
      </c>
      <c r="AQ25" s="55">
        <f>SUM(AO25:AP25)</f>
        <v>37.205726967616542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71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55">
        <v>1.5911198428290767</v>
      </c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1.5911198428290767</v>
      </c>
      <c r="AP31" s="52">
        <f t="shared" ref="AP31:AP37" si="4">SUMIF($C$11:$AN$11,"I.Mad",C31:AN31)</f>
        <v>0</v>
      </c>
      <c r="AQ31" s="55">
        <f t="shared" si="2"/>
        <v>1.5911198428290767</v>
      </c>
      <c r="AT31" s="19"/>
      <c r="AU31" s="19"/>
      <c r="AV31" s="19"/>
    </row>
    <row r="32" spans="2:48" ht="50.25" customHeight="1" x14ac:dyDescent="0.55000000000000004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58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59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64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61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280.67</v>
      </c>
      <c r="F41" s="55">
        <f t="shared" si="8"/>
        <v>440.30500000000001</v>
      </c>
      <c r="G41" s="55">
        <f t="shared" si="8"/>
        <v>10212.890770946418</v>
      </c>
      <c r="H41" s="55">
        <f t="shared" si="8"/>
        <v>2635.2699999999995</v>
      </c>
      <c r="I41" s="55">
        <f t="shared" si="8"/>
        <v>14107.640000000001</v>
      </c>
      <c r="J41" s="55">
        <f t="shared" si="8"/>
        <v>8067.42</v>
      </c>
      <c r="K41" s="55">
        <f t="shared" si="8"/>
        <v>687.51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6559.9999682398029</v>
      </c>
      <c r="R41" s="55">
        <f t="shared" si="8"/>
        <v>0</v>
      </c>
      <c r="S41" s="55">
        <f>+SUM(S24:S40,S18,S12)</f>
        <v>4549.9997272727278</v>
      </c>
      <c r="T41" s="55">
        <f t="shared" si="8"/>
        <v>0</v>
      </c>
      <c r="U41" s="55">
        <f>+SUM(U24:U40,U18,U12)</f>
        <v>3095</v>
      </c>
      <c r="V41" s="55">
        <f t="shared" si="8"/>
        <v>0</v>
      </c>
      <c r="W41" s="55">
        <f t="shared" si="8"/>
        <v>6170</v>
      </c>
      <c r="X41" s="55">
        <f t="shared" si="8"/>
        <v>0</v>
      </c>
      <c r="Y41" s="55">
        <f t="shared" si="8"/>
        <v>607.40499999999997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46271.115466458949</v>
      </c>
      <c r="AP41" s="55">
        <f>SUM(AP12,AP18,AP24:AP37)</f>
        <v>11142.994999999999</v>
      </c>
      <c r="AQ41" s="55">
        <f>SUM(AO41:AP41)</f>
        <v>57414.110466458951</v>
      </c>
    </row>
    <row r="42" spans="2:43" ht="50.25" customHeight="1" x14ac:dyDescent="0.55000000000000004">
      <c r="B42" s="80" t="s">
        <v>39</v>
      </c>
      <c r="C42" s="24"/>
      <c r="D42" s="24"/>
      <c r="E42" s="24"/>
      <c r="F42" s="57"/>
      <c r="G42" s="57">
        <v>16.399999999999999</v>
      </c>
      <c r="H42" s="57"/>
      <c r="I42" s="57">
        <v>19</v>
      </c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>
        <v>14.3</v>
      </c>
      <c r="AN42" s="57"/>
      <c r="AO42" s="25"/>
      <c r="AP42" s="25"/>
      <c r="AQ42" s="8"/>
    </row>
    <row r="43" spans="2:43" x14ac:dyDescent="0.35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67" t="s">
        <v>62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68</v>
      </c>
      <c r="AN46" s="3"/>
    </row>
    <row r="47" spans="2:43" ht="45" x14ac:dyDescent="0.6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3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Jesus Alejandro Sanchez Puchulan</cp:lastModifiedBy>
  <cp:lastPrinted>2017-06-13T20:04:26Z</cp:lastPrinted>
  <dcterms:created xsi:type="dcterms:W3CDTF">2008-10-21T17:58:04Z</dcterms:created>
  <dcterms:modified xsi:type="dcterms:W3CDTF">2018-01-18T17:18:46Z</dcterms:modified>
</cp:coreProperties>
</file>