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<sst xmlns="http://schemas.openxmlformats.org/spreadsheetml/2006/main" count="365" uniqueCount="70">
  <si>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</si>
  <si>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</si>
  <si>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</si>
  <si>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</si>
  <si>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</si>
  <si>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</si>
  <si>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</si>
  <si>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</si>
  <si>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</si>
  <si>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</si>
  <si>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</si>
  <si>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</si>
  <si>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</si>
  <si>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</si>
  <si>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</si>
  <si>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</si>
  <si>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</si>
  <si>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</si>
  <si>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</si>
  <si>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</si>
  <si>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</si>
  <si>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</si>
  <si>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</si>
  <si>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</si>
  <si>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</si>
  <si>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</si>
  <si>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</si>
  <si>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</si>
  <si>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</si>
  <si>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</si>
  <si>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</si>
  <si>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</si>
  <si>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</si>
  <si>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</si>
  <si>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</si>
  <si>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</si>
  <si>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</si>
  <si>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</si>
  <si>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</si>
  <si>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</si>
  <si>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</si>
  <si>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</si>
  <si>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</si>
  <si>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</si>
  <si>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</si>
  <si>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</si>
  <si>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</si>
  <si>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</si>
  <si>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</si>
  <si>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</si>
  <si>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</si>
  <si>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</si>
  <si>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</si>
  <si>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</si>
  <si>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</si>
  <si>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</si>
  <si>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</si>
  <si>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</si>
  <si>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</si>
  <si>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</si>
  <si>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</si>
  <si>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</si>
  <si>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</si>
  <si>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</si>
  <si>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</si>
  <si>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</si>
  <si>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>Callao, 20 de enero de 2025</t>
  </si>
  <si>
    <t xml:space="preserve">        Fecha  : 19/01/2025</t>
  </si>
  <si>
    <t>12.0.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</si>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</sst>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A7" zoomScale="22" zoomScaleNormal="22" workbookViewId="0">
      <selection activeCell="L33" sqref="L33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3" t="s">
        <v>61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</row>
    <row r="5" spans="2:50" ht="45" customHeight="1" x14ac:dyDescent="0.65">
      <c r="B5" s="64" t="s">
        <v>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5" t="s">
        <v>4</v>
      </c>
      <c r="AN6" s="65"/>
      <c r="AO6" s="65"/>
      <c r="AP6" s="65"/>
      <c r="AQ6" s="65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6"/>
      <c r="AP7" s="66"/>
      <c r="AQ7" s="66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5" t="s">
        <v>67</v>
      </c>
      <c r="AP8" s="65"/>
      <c r="AQ8" s="65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8" t="s">
        <v>19</v>
      </c>
      <c r="Z10" s="68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9" t="s">
        <v>27</v>
      </c>
      <c r="AP10" s="69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414.02499999999998</v>
      </c>
      <c r="H12" s="24">
        <v>0</v>
      </c>
      <c r="I12" s="24">
        <v>1709.93832</v>
      </c>
      <c r="J12" s="24">
        <v>109.47499999999999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232.59</v>
      </c>
      <c r="R12" s="24">
        <v>0</v>
      </c>
      <c r="S12" s="24">
        <v>169.45500000000001</v>
      </c>
      <c r="T12" s="24">
        <v>0</v>
      </c>
      <c r="U12" s="24">
        <v>146.72</v>
      </c>
      <c r="V12" s="24">
        <v>82.39</v>
      </c>
      <c r="W12" s="24">
        <v>2338.16</v>
      </c>
      <c r="X12" s="24">
        <v>0</v>
      </c>
      <c r="Y12" s="24">
        <v>2414.0250000000001</v>
      </c>
      <c r="Z12" s="24">
        <v>0</v>
      </c>
      <c r="AA12" s="24">
        <v>4047.28</v>
      </c>
      <c r="AB12" s="24">
        <v>0</v>
      </c>
      <c r="AC12" s="24">
        <v>2872.52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83.534999999999997</v>
      </c>
      <c r="AL12" s="24">
        <v>0</v>
      </c>
      <c r="AM12" s="24">
        <v>2191.52</v>
      </c>
      <c r="AN12" s="24">
        <v>787.84</v>
      </c>
      <c r="AO12" s="24">
        <f>SUMIF($C$11:$AN$11,"Ind",C12:AN12)</f>
        <v>16619.768319999999</v>
      </c>
      <c r="AP12" s="24">
        <f>SUMIF($C$11:$AN$11,"I.Mad",C12:AN12)</f>
        <v>979.70500000000004</v>
      </c>
      <c r="AQ12" s="24">
        <f>SUM(AO12:AP12)</f>
        <v>17599.473320000001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4</v>
      </c>
      <c r="H13" s="24" t="s">
        <v>33</v>
      </c>
      <c r="I13" s="24">
        <v>37</v>
      </c>
      <c r="J13" s="24">
        <v>2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2</v>
      </c>
      <c r="R13" s="24" t="s">
        <v>33</v>
      </c>
      <c r="S13" s="24">
        <v>2</v>
      </c>
      <c r="T13" s="24" t="s">
        <v>33</v>
      </c>
      <c r="U13" s="24">
        <v>3</v>
      </c>
      <c r="V13" s="24">
        <v>1</v>
      </c>
      <c r="W13" s="24">
        <v>22</v>
      </c>
      <c r="X13" s="24" t="s">
        <v>33</v>
      </c>
      <c r="Y13" s="24">
        <v>19</v>
      </c>
      <c r="Z13" s="24" t="s">
        <v>33</v>
      </c>
      <c r="AA13" s="24">
        <v>14</v>
      </c>
      <c r="AB13" s="24" t="s">
        <v>33</v>
      </c>
      <c r="AC13" s="24">
        <v>11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2</v>
      </c>
      <c r="AL13" s="24" t="s">
        <v>33</v>
      </c>
      <c r="AM13" s="24">
        <v>24</v>
      </c>
      <c r="AN13" s="24">
        <v>17</v>
      </c>
      <c r="AO13" s="24">
        <f>SUMIF($C$11:$AN$11,"Ind*",C13:AN13)</f>
        <v>140</v>
      </c>
      <c r="AP13" s="24">
        <f>SUMIF($C$11:$AN$11,"I.Mad",C13:AN13)</f>
        <v>20</v>
      </c>
      <c r="AQ13" s="24">
        <f>SUM(AO13:AP13)</f>
        <v>160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4</v>
      </c>
      <c r="H14" s="24" t="s">
        <v>33</v>
      </c>
      <c r="I14" s="61">
        <v>10</v>
      </c>
      <c r="J14" s="24"/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2</v>
      </c>
      <c r="R14" s="24" t="s">
        <v>33</v>
      </c>
      <c r="S14" s="24">
        <v>2</v>
      </c>
      <c r="T14" s="24" t="s">
        <v>33</v>
      </c>
      <c r="U14" s="24">
        <v>2</v>
      </c>
      <c r="V14" s="24" t="s">
        <v>69</v>
      </c>
      <c r="W14" s="24">
        <v>8</v>
      </c>
      <c r="X14" s="24" t="s">
        <v>33</v>
      </c>
      <c r="Y14" s="24" t="s">
        <v>69</v>
      </c>
      <c r="Z14" s="24" t="s">
        <v>33</v>
      </c>
      <c r="AA14" s="24">
        <v>2</v>
      </c>
      <c r="AB14" s="24" t="s">
        <v>33</v>
      </c>
      <c r="AC14" s="24">
        <v>4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2</v>
      </c>
      <c r="AL14" s="24" t="s">
        <v>33</v>
      </c>
      <c r="AM14" s="24">
        <v>5</v>
      </c>
      <c r="AN14" s="24">
        <v>1</v>
      </c>
      <c r="AO14" s="24">
        <f>SUMIF($C$11:$AN$11,"Ind*",C14:AN14)</f>
        <v>41</v>
      </c>
      <c r="AP14" s="24">
        <f>SUMIF($C$11:$AN$11,"I.Mad",C14:AN14)</f>
        <v>1</v>
      </c>
      <c r="AQ14" s="24">
        <f>SUM(AO14:AP14)</f>
        <v>42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17.263034118013799</v>
      </c>
      <c r="H15" s="24" t="s">
        <v>33</v>
      </c>
      <c r="I15" s="61">
        <v>29.2714284954349</v>
      </c>
      <c r="J15" s="24"/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10.3000266246436</v>
      </c>
      <c r="R15" s="24" t="s">
        <v>33</v>
      </c>
      <c r="S15" s="24"/>
      <c r="T15" s="24" t="s">
        <v>33</v>
      </c>
      <c r="U15" s="24">
        <v>8.6325788736525109</v>
      </c>
      <c r="V15" s="24" t="s">
        <v>33</v>
      </c>
      <c r="W15" s="24">
        <v>18.439405779783201</v>
      </c>
      <c r="X15" s="24" t="s">
        <v>33</v>
      </c>
      <c r="Y15" s="24" t="s">
        <v>33</v>
      </c>
      <c r="Z15" s="24" t="s">
        <v>33</v>
      </c>
      <c r="AA15" s="24">
        <v>67.655240692103007</v>
      </c>
      <c r="AB15" s="24" t="s">
        <v>33</v>
      </c>
      <c r="AC15" s="24">
        <v>58.633444967390503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51.060780514172059</v>
      </c>
      <c r="AL15" s="24" t="s">
        <v>33</v>
      </c>
      <c r="AM15" s="24">
        <v>47.712414308008029</v>
      </c>
      <c r="AN15" s="24">
        <v>44.311377245508979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13.5</v>
      </c>
      <c r="H16" s="27" t="s">
        <v>33</v>
      </c>
      <c r="I16" s="62">
        <v>14</v>
      </c>
      <c r="J16" s="27"/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</v>
      </c>
      <c r="R16" s="27" t="s">
        <v>33</v>
      </c>
      <c r="S16" s="27">
        <v>13</v>
      </c>
      <c r="T16" s="27" t="s">
        <v>33</v>
      </c>
      <c r="U16" s="27">
        <v>12.5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>
        <v>11</v>
      </c>
      <c r="AB16" s="27" t="s">
        <v>33</v>
      </c>
      <c r="AC16" s="27">
        <v>10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68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6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6</v>
      </c>
      <c r="AP30" s="24">
        <f t="shared" si="1"/>
        <v>0</v>
      </c>
      <c r="AQ30" s="32">
        <f t="shared" si="2"/>
        <v>6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414.02499999999998</v>
      </c>
      <c r="H41" s="32">
        <f t="shared" si="3"/>
        <v>0</v>
      </c>
      <c r="I41" s="32">
        <f t="shared" si="3"/>
        <v>1715.93832</v>
      </c>
      <c r="J41" s="32">
        <f t="shared" si="3"/>
        <v>109.47499999999999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232.59</v>
      </c>
      <c r="R41" s="32">
        <f t="shared" si="3"/>
        <v>0</v>
      </c>
      <c r="S41" s="32">
        <f t="shared" si="3"/>
        <v>169.45500000000001</v>
      </c>
      <c r="T41" s="32">
        <f t="shared" si="3"/>
        <v>0</v>
      </c>
      <c r="U41" s="32">
        <f t="shared" si="3"/>
        <v>146.72</v>
      </c>
      <c r="V41" s="32">
        <f t="shared" si="3"/>
        <v>82.39</v>
      </c>
      <c r="W41" s="32">
        <f t="shared" si="3"/>
        <v>2338.16</v>
      </c>
      <c r="X41" s="32">
        <f t="shared" si="3"/>
        <v>0</v>
      </c>
      <c r="Y41" s="32">
        <f t="shared" si="3"/>
        <v>2414.0250000000001</v>
      </c>
      <c r="Z41" s="32">
        <f t="shared" si="3"/>
        <v>0</v>
      </c>
      <c r="AA41" s="32">
        <f t="shared" si="3"/>
        <v>4047.28</v>
      </c>
      <c r="AB41" s="32">
        <f t="shared" si="3"/>
        <v>0</v>
      </c>
      <c r="AC41" s="32">
        <f t="shared" si="3"/>
        <v>2872.52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83.534999999999997</v>
      </c>
      <c r="AL41" s="32">
        <f t="shared" si="3"/>
        <v>0</v>
      </c>
      <c r="AM41" s="32">
        <f t="shared" si="3"/>
        <v>2191.52</v>
      </c>
      <c r="AN41" s="32">
        <f t="shared" si="3"/>
        <v>787.84</v>
      </c>
      <c r="AO41" s="32">
        <f>SUM(AO12,AO18,AO24:AO37)</f>
        <v>16625.768319999999</v>
      </c>
      <c r="AP41" s="32">
        <f>SUM(AP12,AP18,AP24:AP37)</f>
        <v>979.70500000000004</v>
      </c>
      <c r="AQ41" s="32">
        <f t="shared" si="2"/>
        <v>17605.473320000001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2025-01-23T19:20:27Z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