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8784" tabRatio="540"/>
  </bookViews>
  <sheets>
    <sheet name="reporte" sheetId="1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P12" i="1" l="1"/>
  <c r="AO13" i="1"/>
  <c r="AP13" i="1"/>
  <c r="AO29" i="1" l="1"/>
  <c r="AP29" i="1"/>
  <c r="AO30" i="1"/>
  <c r="AP30" i="1"/>
  <c r="AQ30" i="1" l="1"/>
  <c r="AQ29" i="1"/>
  <c r="D41" i="1" l="1"/>
  <c r="E41" i="1"/>
  <c r="F41" i="1"/>
  <c r="G41" i="1"/>
  <c r="H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L41" i="1"/>
  <c r="AN41" i="1"/>
  <c r="C41" i="1"/>
  <c r="AP40" i="1"/>
  <c r="AO40" i="1"/>
  <c r="AQ40" i="1" s="1"/>
  <c r="AP39" i="1"/>
  <c r="AO39" i="1"/>
  <c r="AP38" i="1"/>
  <c r="AO38" i="1"/>
  <c r="AP37" i="1"/>
  <c r="AO37" i="1"/>
  <c r="AP36" i="1"/>
  <c r="AO36" i="1"/>
  <c r="AP35" i="1"/>
  <c r="AP34" i="1"/>
  <c r="AO34" i="1"/>
  <c r="AP33" i="1"/>
  <c r="AO33" i="1"/>
  <c r="AP32" i="1"/>
  <c r="AO32" i="1"/>
  <c r="AP31" i="1"/>
  <c r="AO31" i="1"/>
  <c r="AP28" i="1"/>
  <c r="AO28" i="1"/>
  <c r="AP27" i="1"/>
  <c r="AO27" i="1"/>
  <c r="AP26" i="1"/>
  <c r="AP25" i="1"/>
  <c r="AO25" i="1"/>
  <c r="AP24" i="1"/>
  <c r="AP20" i="1"/>
  <c r="AO20" i="1"/>
  <c r="AQ20" i="1" s="1"/>
  <c r="AP19" i="1"/>
  <c r="AO19" i="1"/>
  <c r="AP18" i="1"/>
  <c r="AO18" i="1"/>
  <c r="AP14" i="1"/>
  <c r="AO14" i="1"/>
  <c r="AQ19" i="1" l="1"/>
  <c r="AQ38" i="1"/>
  <c r="AQ18" i="1"/>
  <c r="AQ25" i="1"/>
  <c r="AQ27" i="1"/>
  <c r="AQ37" i="1"/>
  <c r="AQ34" i="1"/>
  <c r="AQ33" i="1"/>
  <c r="AQ36" i="1"/>
  <c r="AQ39" i="1"/>
  <c r="AQ28" i="1"/>
  <c r="AQ31" i="1"/>
  <c r="AQ32" i="1"/>
  <c r="AQ13" i="1"/>
  <c r="AQ14" i="1"/>
  <c r="AP41" i="1"/>
  <c r="AO26" i="1"/>
  <c r="AQ26" i="1" s="1"/>
  <c r="AO24" i="1" l="1"/>
  <c r="AQ24" i="1" s="1"/>
  <c r="AK41" i="1"/>
  <c r="AO35" i="1" l="1"/>
  <c r="I41" i="1"/>
  <c r="AQ35" i="1" l="1"/>
  <c r="AM41" i="1" l="1"/>
  <c r="AO12" i="1"/>
  <c r="AQ12" i="1" s="1"/>
  <c r="AO41" i="1" l="1"/>
  <c r="AQ41" i="1" s="1"/>
</calcChain>
</file>

<file path=xl/sharedStrings.xml><?xml version="1.0" encoding="utf-8"?>
<sst xmlns="http://schemas.openxmlformats.org/spreadsheetml/2006/main" count="375" uniqueCount="69">
  <si>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</si>
  <si>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</si>
  <si>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</si>
  <si>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</si>
  <si>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</si>
  <si>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</si>
  <si>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</si>
  <si>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</si>
  <si>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</si>
  <si>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</si>
  <si>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</si>
  <si>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</si>
  <si>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</si>
  <si>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</si>
  <si>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</si>
  <si>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</si>
  <si>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</si>
  <si>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</si>
  <si>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</si>
  <si>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</si>
  <si>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</si>
  <si>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</si>
  <si>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</si>
  <si>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</si>
  <si>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</si>
  <si>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</si>
  <si>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</si>
  <si>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</si>
  <si>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</si>
  <si>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</si>
  <si>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</si>
  <si>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</si>
  <si>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</si>
  <si>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</si>
  <si>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</si>
  <si>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</si>
  <si>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</si>
  <si>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</si>
  <si>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</si>
  <si>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</si>
  <si>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</si>
  <si>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</si>
  <si>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</si>
  <si>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</si>
  <si>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BARRILETE</t>
  </si>
  <si>
    <t>MUNIDA</t>
  </si>
  <si>
    <t>AGUJILLA</t>
  </si>
  <si>
    <t>CACHEMA</t>
  </si>
  <si>
    <t>JUREL FINO</t>
  </si>
  <si>
    <t>MERLUZA</t>
  </si>
  <si>
    <t>AYAMARCA</t>
  </si>
  <si>
    <t>FALSO VOLADOR</t>
  </si>
  <si>
    <t>MALAGUA</t>
  </si>
  <si>
    <t>CALAMAR</t>
  </si>
  <si>
    <t>TOTAL GENERAL</t>
  </si>
  <si>
    <t>TSM</t>
  </si>
  <si>
    <t>S/M = Sin Muestreo</t>
  </si>
  <si>
    <t>Información preliminar</t>
  </si>
  <si>
    <t>Ind.= Industrial;  I. Mad. = Industrial de madera</t>
  </si>
  <si>
    <t>PEJERREY</t>
  </si>
  <si>
    <t>CPT/jsr</t>
  </si>
  <si>
    <t xml:space="preserve">           Atención: Sr. Sergio Gonzalez Guerrero</t>
  </si>
  <si>
    <t xml:space="preserve">CIFRAS PRELIMINARES \ PARA USO CIENTÍFICO  </t>
  </si>
  <si>
    <t>BAGRE</t>
  </si>
  <si>
    <t>BONITO</t>
  </si>
  <si>
    <t xml:space="preserve"> R.M.N°419-2024-PRODUCE, R.M.N°515-2024-PRODUCE</t>
  </si>
  <si>
    <t xml:space="preserve">        Fecha  : 20/01/2025</t>
  </si>
  <si>
    <t>Callao, 21 de enero de 2025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</si>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</sst>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3" fontId="0" fillId="0" borderId="0" xfId="0" applyNumberFormat="1"/>
    <xf numFmtId="0" fontId="7" fillId="0" borderId="0" xfId="0" applyFont="1" applyBorder="1"/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3" fontId="21" fillId="0" borderId="0" xfId="0" applyNumberFormat="1" applyFont="1" applyAlignment="1">
      <alignment horizontal="left"/>
    </xf>
    <xf numFmtId="1" fontId="22" fillId="0" borderId="2" xfId="0" applyNumberFormat="1" applyFont="1" applyFill="1" applyBorder="1" applyAlignment="1">
      <alignment horizontal="center"/>
    </xf>
    <xf numFmtId="167" fontId="22" fillId="0" borderId="2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7"/>
  <sheetViews>
    <sheetView tabSelected="1" topLeftCell="A4" zoomScale="22" zoomScaleNormal="22" workbookViewId="0">
      <selection activeCell="AF28" sqref="AF28:AF29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33203125" style="1" customWidth="1"/>
    <col min="41" max="41" width="25.33203125" style="1" customWidth="1"/>
    <col min="42" max="42" width="28.109375" style="1" customWidth="1"/>
    <col min="43" max="43" width="25.33203125" style="1" customWidth="1"/>
    <col min="44" max="44" width="11.44140625" style="1" customWidth="1"/>
    <col min="45" max="46" width="11.44140625" style="1"/>
    <col min="47" max="47" width="21.33203125" style="1" bestFit="1" customWidth="1"/>
    <col min="48" max="969" width="11.44140625" style="1"/>
    <col min="970" max="979" width="9.109375" customWidth="1"/>
  </cols>
  <sheetData>
    <row r="1" spans="2:50" ht="35.4" x14ac:dyDescent="0.6">
      <c r="B1" s="2" t="s">
        <v>0</v>
      </c>
    </row>
    <row r="2" spans="2:50" ht="30" x14ac:dyDescent="0.5">
      <c r="B2" s="3" t="s">
        <v>1</v>
      </c>
    </row>
    <row r="3" spans="2:50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50" ht="40.200000000000003" x14ac:dyDescent="0.7">
      <c r="B4" s="63" t="s">
        <v>61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</row>
    <row r="5" spans="2:50" ht="45" customHeight="1" x14ac:dyDescent="0.65">
      <c r="B5" s="64" t="s">
        <v>3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</row>
    <row r="6" spans="2:50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5" t="s">
        <v>4</v>
      </c>
      <c r="AN6" s="65"/>
      <c r="AO6" s="65"/>
      <c r="AP6" s="65"/>
      <c r="AQ6" s="65"/>
    </row>
    <row r="7" spans="2:50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6"/>
      <c r="AP7" s="66"/>
      <c r="AQ7" s="66"/>
      <c r="AX7" s="1"/>
    </row>
    <row r="8" spans="2:50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6"/>
      <c r="AN8" s="60"/>
      <c r="AO8" s="65" t="s">
        <v>66</v>
      </c>
      <c r="AP8" s="65"/>
      <c r="AQ8" s="65"/>
      <c r="AU8" s="57"/>
    </row>
    <row r="9" spans="2:50" ht="28.2" x14ac:dyDescent="0.5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  <c r="AU9" s="57"/>
    </row>
    <row r="10" spans="2:50" s="16" customFormat="1" ht="30" customHeight="1" x14ac:dyDescent="0.7">
      <c r="B10" s="17" t="s">
        <v>7</v>
      </c>
      <c r="C10" s="67" t="s">
        <v>8</v>
      </c>
      <c r="D10" s="67"/>
      <c r="E10" s="67" t="s">
        <v>9</v>
      </c>
      <c r="F10" s="67"/>
      <c r="G10" s="67" t="s">
        <v>10</v>
      </c>
      <c r="H10" s="67"/>
      <c r="I10" s="67" t="s">
        <v>11</v>
      </c>
      <c r="J10" s="67"/>
      <c r="K10" s="67" t="s">
        <v>12</v>
      </c>
      <c r="L10" s="67"/>
      <c r="M10" s="67" t="s">
        <v>13</v>
      </c>
      <c r="N10" s="67"/>
      <c r="O10" s="67" t="s">
        <v>14</v>
      </c>
      <c r="P10" s="67"/>
      <c r="Q10" s="67" t="s">
        <v>15</v>
      </c>
      <c r="R10" s="67"/>
      <c r="S10" s="67" t="s">
        <v>16</v>
      </c>
      <c r="T10" s="67"/>
      <c r="U10" s="67" t="s">
        <v>17</v>
      </c>
      <c r="V10" s="67"/>
      <c r="W10" s="67" t="s">
        <v>18</v>
      </c>
      <c r="X10" s="67"/>
      <c r="Y10" s="68" t="s">
        <v>19</v>
      </c>
      <c r="Z10" s="68"/>
      <c r="AA10" s="67" t="s">
        <v>20</v>
      </c>
      <c r="AB10" s="67"/>
      <c r="AC10" s="67" t="s">
        <v>21</v>
      </c>
      <c r="AD10" s="67"/>
      <c r="AE10" s="67" t="s">
        <v>22</v>
      </c>
      <c r="AF10" s="67"/>
      <c r="AG10" s="67" t="s">
        <v>23</v>
      </c>
      <c r="AH10" s="67"/>
      <c r="AI10" s="67" t="s">
        <v>24</v>
      </c>
      <c r="AJ10" s="67"/>
      <c r="AK10" s="67" t="s">
        <v>25</v>
      </c>
      <c r="AL10" s="67"/>
      <c r="AM10" s="67" t="s">
        <v>26</v>
      </c>
      <c r="AN10" s="67"/>
      <c r="AO10" s="69" t="s">
        <v>27</v>
      </c>
      <c r="AP10" s="69"/>
      <c r="AQ10" s="18" t="s">
        <v>28</v>
      </c>
      <c r="AU10" s="58"/>
    </row>
    <row r="11" spans="2:50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U11" s="59"/>
    </row>
    <row r="12" spans="2:50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948.55100000000004</v>
      </c>
      <c r="J12" s="24">
        <v>56.734999999999999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716.35</v>
      </c>
      <c r="R12" s="24">
        <v>0</v>
      </c>
      <c r="S12" s="24">
        <v>0</v>
      </c>
      <c r="T12" s="24">
        <v>0</v>
      </c>
      <c r="U12" s="24">
        <v>2023.7449999999999</v>
      </c>
      <c r="V12" s="24">
        <v>87.875</v>
      </c>
      <c r="W12" s="24">
        <v>5490.61</v>
      </c>
      <c r="X12" s="24">
        <v>0</v>
      </c>
      <c r="Y12" s="24">
        <v>5458.27</v>
      </c>
      <c r="Z12" s="24">
        <v>0</v>
      </c>
      <c r="AA12" s="24">
        <v>5442.15</v>
      </c>
      <c r="AB12" s="24">
        <v>0</v>
      </c>
      <c r="AC12" s="24">
        <v>4437.7049999999999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668.125</v>
      </c>
      <c r="AL12" s="24">
        <v>0</v>
      </c>
      <c r="AM12" s="24">
        <v>1268.845</v>
      </c>
      <c r="AN12" s="24">
        <v>822.4150000000003</v>
      </c>
      <c r="AO12" s="24">
        <f>SUMIF($C$11:$AN$11,"Ind",C12:AN12)</f>
        <v>26454.351000000002</v>
      </c>
      <c r="AP12" s="24">
        <f>SUMIF($C$11:$AN$11,"I.Mad",C12:AN12)</f>
        <v>967.02500000000032</v>
      </c>
      <c r="AQ12" s="24">
        <f>SUM(AO12:AP12)</f>
        <v>27421.376000000004</v>
      </c>
      <c r="AU12" s="57"/>
    </row>
    <row r="13" spans="2:50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>
        <v>25</v>
      </c>
      <c r="J13" s="24">
        <v>1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>
        <v>8</v>
      </c>
      <c r="R13" s="24" t="s">
        <v>33</v>
      </c>
      <c r="S13" s="24" t="s">
        <v>33</v>
      </c>
      <c r="T13" s="24" t="s">
        <v>33</v>
      </c>
      <c r="U13" s="24">
        <v>8</v>
      </c>
      <c r="V13" s="24">
        <v>1</v>
      </c>
      <c r="W13" s="24">
        <v>24</v>
      </c>
      <c r="X13" s="24" t="s">
        <v>33</v>
      </c>
      <c r="Y13" s="24">
        <v>19</v>
      </c>
      <c r="Z13" s="24" t="s">
        <v>33</v>
      </c>
      <c r="AA13" s="24">
        <v>19</v>
      </c>
      <c r="AB13" s="24" t="s">
        <v>33</v>
      </c>
      <c r="AC13" s="24">
        <v>13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>
        <v>12</v>
      </c>
      <c r="AL13" s="24" t="s">
        <v>33</v>
      </c>
      <c r="AM13" s="24">
        <v>21</v>
      </c>
      <c r="AN13" s="24">
        <v>13</v>
      </c>
      <c r="AO13" s="24">
        <f>SUMIF($C$11:$AN$11,"Ind*",C13:AN13)</f>
        <v>149</v>
      </c>
      <c r="AP13" s="24">
        <f>SUMIF($C$11:$AN$11,"I.Mad",C13:AN13)</f>
        <v>15</v>
      </c>
      <c r="AQ13" s="24">
        <f>SUM(AO13:AP13)</f>
        <v>164</v>
      </c>
      <c r="AU13" s="57"/>
    </row>
    <row r="14" spans="2:50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61">
        <v>6</v>
      </c>
      <c r="J14" s="24" t="s">
        <v>68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>
        <v>4</v>
      </c>
      <c r="R14" s="24" t="s">
        <v>33</v>
      </c>
      <c r="S14" s="24" t="s">
        <v>33</v>
      </c>
      <c r="T14" s="24" t="s">
        <v>33</v>
      </c>
      <c r="U14" s="24">
        <v>4</v>
      </c>
      <c r="V14" s="24" t="s">
        <v>68</v>
      </c>
      <c r="W14" s="24">
        <v>8</v>
      </c>
      <c r="X14" s="24" t="s">
        <v>33</v>
      </c>
      <c r="Y14" s="24" t="s">
        <v>68</v>
      </c>
      <c r="Z14" s="24" t="s">
        <v>33</v>
      </c>
      <c r="AA14" s="24">
        <v>5</v>
      </c>
      <c r="AB14" s="24" t="s">
        <v>33</v>
      </c>
      <c r="AC14" s="24">
        <v>5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>
        <v>4</v>
      </c>
      <c r="AL14" s="24" t="s">
        <v>33</v>
      </c>
      <c r="AM14" s="24">
        <v>5</v>
      </c>
      <c r="AN14" s="24">
        <v>1</v>
      </c>
      <c r="AO14" s="24">
        <f>SUMIF($C$11:$AN$11,"Ind*",C14:AN14)</f>
        <v>41</v>
      </c>
      <c r="AP14" s="24">
        <f>SUMIF($C$11:$AN$11,"I.Mad",C14:AN14)</f>
        <v>1</v>
      </c>
      <c r="AQ14" s="24">
        <f>SUM(AO14:AP14)</f>
        <v>42</v>
      </c>
    </row>
    <row r="15" spans="2:50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61">
        <v>21.845962384956302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>
        <v>1.2848799117597101</v>
      </c>
      <c r="R15" s="24" t="s">
        <v>33</v>
      </c>
      <c r="S15" s="24" t="s">
        <v>33</v>
      </c>
      <c r="T15" s="24" t="s">
        <v>33</v>
      </c>
      <c r="U15" s="24">
        <v>44.3406873291121</v>
      </c>
      <c r="V15" s="24" t="s">
        <v>33</v>
      </c>
      <c r="W15" s="24">
        <v>59.053999176393198</v>
      </c>
      <c r="X15" s="24" t="s">
        <v>33</v>
      </c>
      <c r="Y15" s="24" t="s">
        <v>33</v>
      </c>
      <c r="Z15" s="24" t="s">
        <v>33</v>
      </c>
      <c r="AA15" s="24">
        <v>48.373908396213302</v>
      </c>
      <c r="AB15" s="24" t="s">
        <v>33</v>
      </c>
      <c r="AC15" s="24">
        <v>55.3666286939279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>
        <v>32.728113428135302</v>
      </c>
      <c r="AL15" s="24" t="s">
        <v>33</v>
      </c>
      <c r="AM15" s="24">
        <v>66.322796829331452</v>
      </c>
      <c r="AN15" s="24">
        <v>72.108843537414955</v>
      </c>
      <c r="AO15" s="26" t="s">
        <v>33</v>
      </c>
      <c r="AP15" s="26"/>
      <c r="AQ15" s="26"/>
    </row>
    <row r="16" spans="2:50" ht="52.5" customHeight="1" x14ac:dyDescent="0.7">
      <c r="B16" s="25" t="s">
        <v>36</v>
      </c>
      <c r="C16" s="27" t="s">
        <v>33</v>
      </c>
      <c r="D16" s="27" t="s">
        <v>33</v>
      </c>
      <c r="E16" s="27" t="s">
        <v>33</v>
      </c>
      <c r="F16" s="27" t="s">
        <v>33</v>
      </c>
      <c r="G16" s="27" t="s">
        <v>33</v>
      </c>
      <c r="H16" s="27" t="s">
        <v>33</v>
      </c>
      <c r="I16" s="62">
        <v>13</v>
      </c>
      <c r="J16" s="27" t="s">
        <v>33</v>
      </c>
      <c r="K16" s="27" t="s">
        <v>33</v>
      </c>
      <c r="L16" s="27" t="s">
        <v>33</v>
      </c>
      <c r="M16" s="27" t="s">
        <v>33</v>
      </c>
      <c r="N16" s="27" t="s">
        <v>33</v>
      </c>
      <c r="O16" s="27" t="s">
        <v>33</v>
      </c>
      <c r="P16" s="27" t="s">
        <v>33</v>
      </c>
      <c r="Q16" s="27">
        <v>13.5</v>
      </c>
      <c r="R16" s="27" t="s">
        <v>33</v>
      </c>
      <c r="S16" s="27" t="s">
        <v>33</v>
      </c>
      <c r="T16" s="27" t="s">
        <v>33</v>
      </c>
      <c r="U16" s="27">
        <v>12</v>
      </c>
      <c r="V16" s="27" t="s">
        <v>33</v>
      </c>
      <c r="W16" s="27">
        <v>11</v>
      </c>
      <c r="X16" s="27" t="s">
        <v>33</v>
      </c>
      <c r="Y16" s="27" t="s">
        <v>33</v>
      </c>
      <c r="Z16" s="27" t="s">
        <v>33</v>
      </c>
      <c r="AA16" s="27">
        <v>11.5</v>
      </c>
      <c r="AB16" s="27" t="s">
        <v>33</v>
      </c>
      <c r="AC16" s="27">
        <v>11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>
        <v>12</v>
      </c>
      <c r="AL16" s="27" t="s">
        <v>33</v>
      </c>
      <c r="AM16" s="27">
        <v>11.5</v>
      </c>
      <c r="AN16" s="27">
        <v>11.5</v>
      </c>
      <c r="AO16" s="26"/>
      <c r="AP16" s="26"/>
      <c r="AQ16" s="26"/>
    </row>
    <row r="17" spans="1:43" ht="50.25" customHeight="1" x14ac:dyDescent="0.5">
      <c r="B17" s="28" t="s">
        <v>37</v>
      </c>
      <c r="C17" s="11"/>
      <c r="D17" s="11"/>
      <c r="E17" s="29"/>
      <c r="F17" s="11"/>
      <c r="G17" s="29"/>
      <c r="H17" s="11"/>
      <c r="I17" s="29"/>
      <c r="J17" s="29"/>
      <c r="K17" s="29"/>
      <c r="L17" s="11"/>
      <c r="M17" s="11"/>
      <c r="N17" s="11"/>
      <c r="O17" s="11"/>
      <c r="P17" s="11"/>
      <c r="Q17" s="11"/>
      <c r="R17" s="11"/>
      <c r="S17" s="11"/>
      <c r="T17" s="11"/>
      <c r="U17" s="30"/>
      <c r="V17" s="11"/>
      <c r="W17" s="11"/>
      <c r="X17" s="11"/>
      <c r="Y17" s="11"/>
      <c r="Z17" s="11"/>
      <c r="AA17" s="11"/>
      <c r="AB17" s="11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7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24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35"/>
      <c r="AE24" s="24"/>
      <c r="AF24" s="27"/>
      <c r="AG24" s="24"/>
      <c r="AH24" s="24"/>
      <c r="AI24" s="27"/>
      <c r="AJ24" s="24"/>
      <c r="AK24" s="24"/>
      <c r="AL24" s="24"/>
      <c r="AM24" s="24"/>
      <c r="AN24" s="32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46.8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64</v>
      </c>
      <c r="C26" s="32"/>
      <c r="D26" s="32"/>
      <c r="E26" s="32"/>
      <c r="F26" s="32"/>
      <c r="G26" s="32"/>
      <c r="H26" s="32"/>
      <c r="I26" s="35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95" hidden="1" customHeight="1" x14ac:dyDescent="0.7">
      <c r="B27" s="34" t="s">
        <v>43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49.8" customHeight="1" x14ac:dyDescent="0.7">
      <c r="B29" s="25" t="s">
        <v>43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45</v>
      </c>
      <c r="C30" s="24"/>
      <c r="D30" s="24"/>
      <c r="E30" s="24"/>
      <c r="F30" s="24"/>
      <c r="G30" s="24"/>
      <c r="H30" s="24"/>
      <c r="I30" s="24">
        <v>4.0789999999999997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35"/>
      <c r="AC30" s="32"/>
      <c r="AD30" s="32"/>
      <c r="AE30" s="32"/>
      <c r="AF30" s="35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4.0789999999999997</v>
      </c>
      <c r="AP30" s="24">
        <f t="shared" si="1"/>
        <v>0</v>
      </c>
      <c r="AQ30" s="32">
        <f t="shared" si="2"/>
        <v>4.0789999999999997</v>
      </c>
    </row>
    <row r="31" spans="1:43" ht="50.25" customHeight="1" x14ac:dyDescent="0.7">
      <c r="A31" s="1">
        <v>0.2</v>
      </c>
      <c r="B31" s="25" t="s">
        <v>59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54"/>
      <c r="Z31" s="27"/>
      <c r="AA31" s="27"/>
      <c r="AB31" s="35"/>
      <c r="AC31" s="35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46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1:43" ht="50.25" customHeight="1" x14ac:dyDescent="0.7">
      <c r="B33" s="25" t="s">
        <v>47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1:43" ht="50.25" customHeight="1" x14ac:dyDescent="0.7">
      <c r="B34" s="25" t="s">
        <v>48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1:43" ht="53.25" customHeight="1" x14ac:dyDescent="0.7">
      <c r="B35" s="25" t="s">
        <v>49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1:43" ht="44.4" x14ac:dyDescent="0.7">
      <c r="A36" s="32"/>
      <c r="B36" s="25" t="s">
        <v>63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1:43" ht="44.4" x14ac:dyDescent="0.7">
      <c r="B37" s="25" t="s">
        <v>50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1:43" ht="44.4" x14ac:dyDescent="0.7">
      <c r="B38" s="25" t="s">
        <v>51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1:43" ht="50.25" customHeight="1" x14ac:dyDescent="0.7">
      <c r="B39" s="25" t="s">
        <v>52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1:43" ht="50.25" customHeight="1" x14ac:dyDescent="0.7">
      <c r="B40" s="25" t="s">
        <v>53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1:43" ht="50.25" customHeight="1" x14ac:dyDescent="0.7">
      <c r="B41" s="34" t="s">
        <v>54</v>
      </c>
      <c r="C41" s="32">
        <f>+SUM(C24:C40,C18,C12)</f>
        <v>0</v>
      </c>
      <c r="D41" s="32">
        <f t="shared" ref="D41:AN41" si="3">+SUM(D24:D40,D18,D12)</f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 t="shared" si="3"/>
        <v>0</v>
      </c>
      <c r="I41" s="32">
        <f t="shared" si="3"/>
        <v>952.63</v>
      </c>
      <c r="J41" s="32">
        <f t="shared" si="3"/>
        <v>56.734999999999999</v>
      </c>
      <c r="K41" s="32">
        <f t="shared" si="3"/>
        <v>0</v>
      </c>
      <c r="L41" s="32">
        <f t="shared" si="3"/>
        <v>0</v>
      </c>
      <c r="M41" s="32">
        <f>+SUM(M24:M40,M18,M12)</f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716.35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2023.7449999999999</v>
      </c>
      <c r="V41" s="32">
        <f t="shared" si="3"/>
        <v>87.875</v>
      </c>
      <c r="W41" s="32">
        <f t="shared" si="3"/>
        <v>5490.61</v>
      </c>
      <c r="X41" s="32">
        <f t="shared" si="3"/>
        <v>0</v>
      </c>
      <c r="Y41" s="32">
        <f t="shared" si="3"/>
        <v>5458.27</v>
      </c>
      <c r="Z41" s="32">
        <f t="shared" si="3"/>
        <v>0</v>
      </c>
      <c r="AA41" s="32">
        <f t="shared" si="3"/>
        <v>5442.15</v>
      </c>
      <c r="AB41" s="32">
        <f t="shared" si="3"/>
        <v>0</v>
      </c>
      <c r="AC41" s="32">
        <f t="shared" si="3"/>
        <v>4437.7049999999999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668.125</v>
      </c>
      <c r="AL41" s="32">
        <f t="shared" si="3"/>
        <v>0</v>
      </c>
      <c r="AM41" s="32">
        <f t="shared" si="3"/>
        <v>1268.845</v>
      </c>
      <c r="AN41" s="32">
        <f t="shared" si="3"/>
        <v>822.4150000000003</v>
      </c>
      <c r="AO41" s="32">
        <f>SUM(AO12,AO18,AO24:AO37)</f>
        <v>26458.430000000004</v>
      </c>
      <c r="AP41" s="32">
        <f>SUM(AP12,AP18,AP24:AP37)</f>
        <v>967.02500000000032</v>
      </c>
      <c r="AQ41" s="32">
        <f t="shared" si="2"/>
        <v>27425.455000000005</v>
      </c>
    </row>
    <row r="42" spans="1:43" ht="50.25" customHeight="1" x14ac:dyDescent="0.7">
      <c r="B42" s="23" t="s">
        <v>55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1:43" ht="24.6" x14ac:dyDescent="0.4">
      <c r="B43" s="11" t="s">
        <v>62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1:43" ht="35.4" x14ac:dyDescent="0.6">
      <c r="B44" s="11" t="s">
        <v>56</v>
      </c>
      <c r="C44" s="4" t="s">
        <v>57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1:43" ht="65.25" customHeight="1" x14ac:dyDescent="0.7">
      <c r="B45" s="9" t="s">
        <v>58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49"/>
      <c r="AB45" s="49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1:43" s="4" customFormat="1" ht="44.4" x14ac:dyDescent="0.7">
      <c r="B46" s="50" t="s">
        <v>60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  <row r="47" spans="1:43" x14ac:dyDescent="0.4">
      <c r="Y47" s="55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2025-01-23T19:38:35Z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