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<sst xmlns="http://schemas.openxmlformats.org/spreadsheetml/2006/main" count="375" uniqueCount="69">
  <si>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</si>
  <si>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</si>
  <si>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</si>
  <si>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</si>
  <si>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</si>
  <si>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</si>
  <si>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</si>
  <si>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</si>
  <si>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</si>
  <si>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</si>
  <si>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</si>
  <si>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</si>
  <si>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</si>
  <si>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</si>
  <si>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</si>
  <si>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</si>
  <si>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</si>
  <si>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</si>
  <si>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</si>
  <si>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</si>
  <si>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</si>
  <si>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</si>
  <si>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</si>
  <si>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</si>
  <si>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</si>
  <si>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</si>
  <si>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</si>
  <si>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</si>
  <si>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</si>
  <si>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</si>
  <si>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</si>
  <si>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</si>
  <si>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</si>
  <si>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</si>
  <si>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</si>
  <si>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</si>
  <si>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</si>
  <si>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</si>
  <si>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</si>
  <si>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</si>
  <si>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</si>
  <si>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</si>
  <si>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</si>
  <si>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</si>
  <si>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</si>
  <si>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</si>
  <si>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</si>
  <si>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</si>
  <si>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</si>
  <si>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</si>
  <si>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</si>
  <si>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</si>
  <si>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</si>
  <si>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</si>
  <si>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</si>
  <si>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</si>
  <si>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</si>
  <si>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</si>
  <si>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</si>
  <si>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</si>
  <si>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</si>
  <si>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</si>
  <si>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</si>
  <si>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</si>
  <si>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</si>
  <si>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</si>
  <si>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 xml:space="preserve">        Fecha  : 20/01/2025</t>
  </si>
  <si>
    <t>Callao, 21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</si>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</sst>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A4" zoomScale="22" zoomScaleNormal="22" workbookViewId="0">
      <selection activeCell="AF28" sqref="AF28:AF29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3" t="s">
        <v>61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50" ht="45" customHeight="1" x14ac:dyDescent="0.65">
      <c r="B5" s="64" t="s">
        <v>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5" t="s">
        <v>4</v>
      </c>
      <c r="AN6" s="65"/>
      <c r="AO6" s="65"/>
      <c r="AP6" s="65"/>
      <c r="AQ6" s="65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6"/>
      <c r="AP7" s="66"/>
      <c r="AQ7" s="66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5" t="s">
        <v>66</v>
      </c>
      <c r="AP8" s="65"/>
      <c r="AQ8" s="65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8" t="s">
        <v>19</v>
      </c>
      <c r="Z10" s="68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9" t="s">
        <v>27</v>
      </c>
      <c r="AP10" s="69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948.55100000000004</v>
      </c>
      <c r="J12" s="24">
        <v>56.734999999999999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716.35</v>
      </c>
      <c r="R12" s="24">
        <v>0</v>
      </c>
      <c r="S12" s="24">
        <v>0</v>
      </c>
      <c r="T12" s="24">
        <v>0</v>
      </c>
      <c r="U12" s="24">
        <v>2023.7449999999999</v>
      </c>
      <c r="V12" s="24">
        <v>87.875</v>
      </c>
      <c r="W12" s="24">
        <v>5490.61</v>
      </c>
      <c r="X12" s="24">
        <v>0</v>
      </c>
      <c r="Y12" s="24">
        <v>5458.27</v>
      </c>
      <c r="Z12" s="24">
        <v>0</v>
      </c>
      <c r="AA12" s="24">
        <v>5442.15</v>
      </c>
      <c r="AB12" s="24">
        <v>0</v>
      </c>
      <c r="AC12" s="24">
        <v>4437.7049999999999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668.125</v>
      </c>
      <c r="AL12" s="24">
        <v>0</v>
      </c>
      <c r="AM12" s="24">
        <v>1268.845</v>
      </c>
      <c r="AN12" s="24">
        <v>822.4150000000003</v>
      </c>
      <c r="AO12" s="24">
        <f>SUMIF($C$11:$AN$11,"Ind",C12:AN12)</f>
        <v>26454.351000000002</v>
      </c>
      <c r="AP12" s="24">
        <f>SUMIF($C$11:$AN$11,"I.Mad",C12:AN12)</f>
        <v>967.02500000000032</v>
      </c>
      <c r="AQ12" s="24">
        <f>SUM(AO12:AP12)</f>
        <v>27421.376000000004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25</v>
      </c>
      <c r="J13" s="24">
        <v>1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8</v>
      </c>
      <c r="R13" s="24" t="s">
        <v>33</v>
      </c>
      <c r="S13" s="24" t="s">
        <v>33</v>
      </c>
      <c r="T13" s="24" t="s">
        <v>33</v>
      </c>
      <c r="U13" s="24">
        <v>8</v>
      </c>
      <c r="V13" s="24">
        <v>1</v>
      </c>
      <c r="W13" s="24">
        <v>24</v>
      </c>
      <c r="X13" s="24" t="s">
        <v>33</v>
      </c>
      <c r="Y13" s="24">
        <v>19</v>
      </c>
      <c r="Z13" s="24" t="s">
        <v>33</v>
      </c>
      <c r="AA13" s="24">
        <v>19</v>
      </c>
      <c r="AB13" s="24" t="s">
        <v>33</v>
      </c>
      <c r="AC13" s="24">
        <v>13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12</v>
      </c>
      <c r="AL13" s="24" t="s">
        <v>33</v>
      </c>
      <c r="AM13" s="24">
        <v>21</v>
      </c>
      <c r="AN13" s="24">
        <v>13</v>
      </c>
      <c r="AO13" s="24">
        <f>SUMIF($C$11:$AN$11,"Ind*",C13:AN13)</f>
        <v>149</v>
      </c>
      <c r="AP13" s="24">
        <f>SUMIF($C$11:$AN$11,"I.Mad",C13:AN13)</f>
        <v>15</v>
      </c>
      <c r="AQ13" s="24">
        <f>SUM(AO13:AP13)</f>
        <v>164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61">
        <v>6</v>
      </c>
      <c r="J14" s="24" t="s">
        <v>68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4</v>
      </c>
      <c r="R14" s="24" t="s">
        <v>33</v>
      </c>
      <c r="S14" s="24" t="s">
        <v>33</v>
      </c>
      <c r="T14" s="24" t="s">
        <v>33</v>
      </c>
      <c r="U14" s="24">
        <v>4</v>
      </c>
      <c r="V14" s="24" t="s">
        <v>68</v>
      </c>
      <c r="W14" s="24">
        <v>8</v>
      </c>
      <c r="X14" s="24" t="s">
        <v>33</v>
      </c>
      <c r="Y14" s="24" t="s">
        <v>68</v>
      </c>
      <c r="Z14" s="24" t="s">
        <v>33</v>
      </c>
      <c r="AA14" s="24">
        <v>5</v>
      </c>
      <c r="AB14" s="24" t="s">
        <v>33</v>
      </c>
      <c r="AC14" s="24">
        <v>5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4</v>
      </c>
      <c r="AL14" s="24" t="s">
        <v>33</v>
      </c>
      <c r="AM14" s="24">
        <v>5</v>
      </c>
      <c r="AN14" s="24">
        <v>1</v>
      </c>
      <c r="AO14" s="24">
        <f>SUMIF($C$11:$AN$11,"Ind*",C14:AN14)</f>
        <v>41</v>
      </c>
      <c r="AP14" s="24">
        <f>SUMIF($C$11:$AN$11,"I.Mad",C14:AN14)</f>
        <v>1</v>
      </c>
      <c r="AQ14" s="24">
        <f>SUM(AO14:AP14)</f>
        <v>42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61">
        <v>21.845962384956302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1.2848799117597101</v>
      </c>
      <c r="R15" s="24" t="s">
        <v>33</v>
      </c>
      <c r="S15" s="24" t="s">
        <v>33</v>
      </c>
      <c r="T15" s="24" t="s">
        <v>33</v>
      </c>
      <c r="U15" s="24">
        <v>44.3406873291121</v>
      </c>
      <c r="V15" s="24" t="s">
        <v>33</v>
      </c>
      <c r="W15" s="24">
        <v>59.053999176393198</v>
      </c>
      <c r="X15" s="24" t="s">
        <v>33</v>
      </c>
      <c r="Y15" s="24" t="s">
        <v>33</v>
      </c>
      <c r="Z15" s="24" t="s">
        <v>33</v>
      </c>
      <c r="AA15" s="24">
        <v>48.373908396213302</v>
      </c>
      <c r="AB15" s="24" t="s">
        <v>33</v>
      </c>
      <c r="AC15" s="24">
        <v>55.3666286939279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32.728113428135302</v>
      </c>
      <c r="AL15" s="24" t="s">
        <v>33</v>
      </c>
      <c r="AM15" s="24">
        <v>66.322796829331452</v>
      </c>
      <c r="AN15" s="24">
        <v>72.108843537414955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62">
        <v>13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13.5</v>
      </c>
      <c r="R16" s="27" t="s">
        <v>33</v>
      </c>
      <c r="S16" s="27" t="s">
        <v>33</v>
      </c>
      <c r="T16" s="27" t="s">
        <v>33</v>
      </c>
      <c r="U16" s="27">
        <v>12</v>
      </c>
      <c r="V16" s="27" t="s">
        <v>33</v>
      </c>
      <c r="W16" s="27">
        <v>11</v>
      </c>
      <c r="X16" s="27" t="s">
        <v>33</v>
      </c>
      <c r="Y16" s="27" t="s">
        <v>33</v>
      </c>
      <c r="Z16" s="27" t="s">
        <v>33</v>
      </c>
      <c r="AA16" s="27">
        <v>11.5</v>
      </c>
      <c r="AB16" s="27" t="s">
        <v>33</v>
      </c>
      <c r="AC16" s="27">
        <v>11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11.5</v>
      </c>
      <c r="AN16" s="27">
        <v>11.5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4.0789999999999997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4.0789999999999997</v>
      </c>
      <c r="AP30" s="24">
        <f t="shared" si="1"/>
        <v>0</v>
      </c>
      <c r="AQ30" s="32">
        <f t="shared" si="2"/>
        <v>4.0789999999999997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952.63</v>
      </c>
      <c r="J41" s="32">
        <f t="shared" si="3"/>
        <v>56.734999999999999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716.35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2023.7449999999999</v>
      </c>
      <c r="V41" s="32">
        <f t="shared" si="3"/>
        <v>87.875</v>
      </c>
      <c r="W41" s="32">
        <f t="shared" si="3"/>
        <v>5490.61</v>
      </c>
      <c r="X41" s="32">
        <f t="shared" si="3"/>
        <v>0</v>
      </c>
      <c r="Y41" s="32">
        <f t="shared" si="3"/>
        <v>5458.27</v>
      </c>
      <c r="Z41" s="32">
        <f t="shared" si="3"/>
        <v>0</v>
      </c>
      <c r="AA41" s="32">
        <f t="shared" si="3"/>
        <v>5442.15</v>
      </c>
      <c r="AB41" s="32">
        <f t="shared" si="3"/>
        <v>0</v>
      </c>
      <c r="AC41" s="32">
        <f t="shared" si="3"/>
        <v>4437.7049999999999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668.125</v>
      </c>
      <c r="AL41" s="32">
        <f t="shared" si="3"/>
        <v>0</v>
      </c>
      <c r="AM41" s="32">
        <f t="shared" si="3"/>
        <v>1268.845</v>
      </c>
      <c r="AN41" s="32">
        <f t="shared" si="3"/>
        <v>822.4150000000003</v>
      </c>
      <c r="AO41" s="32">
        <f>SUM(AO12,AO18,AO24:AO37)</f>
        <v>26458.430000000004</v>
      </c>
      <c r="AP41" s="32">
        <f>SUM(AP12,AP18,AP24:AP37)</f>
        <v>967.02500000000032</v>
      </c>
      <c r="AQ41" s="32">
        <f t="shared" si="2"/>
        <v>27425.455000000005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2025-01-23T19:38:35Z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