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<sst xmlns="http://schemas.openxmlformats.org/spreadsheetml/2006/main" count="371" uniqueCount="69">
  <si>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</si>
  <si>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</si>
  <si>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</si>
  <si>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</si>
  <si>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</si>
  <si>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</si>
  <si>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</si>
  <si>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</si>
  <si>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</si>
  <si>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</si>
  <si>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</si>
  <si>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</si>
  <si>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</si>
  <si>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</si>
  <si>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</si>
  <si>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</si>
  <si>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</si>
  <si>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</si>
  <si>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</si>
  <si>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</si>
  <si>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</si>
  <si>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</si>
  <si>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</si>
  <si>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</si>
  <si>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</si>
  <si>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</si>
  <si>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</si>
  <si>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</si>
  <si>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</si>
  <si>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</si>
  <si>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</si>
  <si>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</si>
  <si>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</si>
  <si>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</si>
  <si>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</si>
  <si>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</si>
  <si>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</si>
  <si>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</si>
  <si>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</si>
  <si>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</si>
  <si>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</si>
  <si>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</si>
  <si>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</si>
  <si>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</si>
  <si>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</si>
  <si>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</si>
  <si>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</si>
  <si>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</si>
  <si>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</si>
  <si>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</si>
  <si>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</si>
  <si>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</si>
  <si>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</si>
  <si>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</si>
  <si>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</si>
  <si>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</si>
  <si>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</si>
  <si>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</si>
  <si>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</si>
  <si>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</si>
  <si>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</si>
  <si>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</si>
  <si>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</si>
  <si>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</si>
  <si>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</si>
  <si>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</si>
  <si>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 xml:space="preserve">        Fecha  : 21/01/2025</t>
  </si>
  <si>
    <t>Callao, 22 de enero de 2025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</si>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</sst>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zoomScale="22" zoomScaleNormal="22" workbookViewId="0">
      <selection activeCell="O32" sqref="O32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50" ht="45" customHeight="1" x14ac:dyDescent="0.6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3" t="s">
        <v>66</v>
      </c>
      <c r="AP8" s="63"/>
      <c r="AQ8" s="63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5" t="s">
        <v>8</v>
      </c>
      <c r="D10" s="65"/>
      <c r="E10" s="65" t="s">
        <v>9</v>
      </c>
      <c r="F10" s="65"/>
      <c r="G10" s="65" t="s">
        <v>10</v>
      </c>
      <c r="H10" s="65"/>
      <c r="I10" s="65" t="s">
        <v>11</v>
      </c>
      <c r="J10" s="65"/>
      <c r="K10" s="65" t="s">
        <v>12</v>
      </c>
      <c r="L10" s="65"/>
      <c r="M10" s="65" t="s">
        <v>13</v>
      </c>
      <c r="N10" s="65"/>
      <c r="O10" s="65" t="s">
        <v>14</v>
      </c>
      <c r="P10" s="65"/>
      <c r="Q10" s="65" t="s">
        <v>15</v>
      </c>
      <c r="R10" s="65"/>
      <c r="S10" s="65" t="s">
        <v>16</v>
      </c>
      <c r="T10" s="65"/>
      <c r="U10" s="65" t="s">
        <v>17</v>
      </c>
      <c r="V10" s="65"/>
      <c r="W10" s="65" t="s">
        <v>18</v>
      </c>
      <c r="X10" s="65"/>
      <c r="Y10" s="66" t="s">
        <v>19</v>
      </c>
      <c r="Z10" s="66"/>
      <c r="AA10" s="65" t="s">
        <v>20</v>
      </c>
      <c r="AB10" s="65"/>
      <c r="AC10" s="65" t="s">
        <v>21</v>
      </c>
      <c r="AD10" s="65"/>
      <c r="AE10" s="65" t="s">
        <v>22</v>
      </c>
      <c r="AF10" s="65"/>
      <c r="AG10" s="65" t="s">
        <v>23</v>
      </c>
      <c r="AH10" s="65"/>
      <c r="AI10" s="65" t="s">
        <v>24</v>
      </c>
      <c r="AJ10" s="65"/>
      <c r="AK10" s="65" t="s">
        <v>25</v>
      </c>
      <c r="AL10" s="65"/>
      <c r="AM10" s="65" t="s">
        <v>26</v>
      </c>
      <c r="AN10" s="65"/>
      <c r="AO10" s="67" t="s">
        <v>27</v>
      </c>
      <c r="AP10" s="67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67.91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786.41499999999996</v>
      </c>
      <c r="R12" s="24">
        <v>0</v>
      </c>
      <c r="S12" s="24">
        <v>350.08</v>
      </c>
      <c r="T12" s="24">
        <v>0</v>
      </c>
      <c r="U12" s="24">
        <v>1477.6949999999999</v>
      </c>
      <c r="V12" s="24">
        <v>46.27</v>
      </c>
      <c r="W12" s="24">
        <v>2239.59</v>
      </c>
      <c r="X12" s="24">
        <v>0</v>
      </c>
      <c r="Y12" s="24">
        <v>2896.4349999999999</v>
      </c>
      <c r="Z12" s="24">
        <v>399.86</v>
      </c>
      <c r="AA12" s="24">
        <v>4864.9949999999999</v>
      </c>
      <c r="AB12" s="24">
        <v>0</v>
      </c>
      <c r="AC12" s="24">
        <v>3309.48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1150.3150000000001</v>
      </c>
      <c r="AL12" s="24">
        <v>0</v>
      </c>
      <c r="AM12" s="24">
        <v>1553.3999999999999</v>
      </c>
      <c r="AN12" s="24">
        <v>472.17499999999995</v>
      </c>
      <c r="AO12" s="24">
        <f>SUMIF($C$11:$AN$11,"Ind",C12:AN12)</f>
        <v>18696.314999999999</v>
      </c>
      <c r="AP12" s="24">
        <f>SUMIF($C$11:$AN$11,"I.Mad",C12:AN12)</f>
        <v>918.30499999999995</v>
      </c>
      <c r="AQ12" s="24">
        <f>SUM(AO12:AP12)</f>
        <v>19614.62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4</v>
      </c>
      <c r="H13" s="24" t="s">
        <v>33</v>
      </c>
      <c r="I13" s="24" t="s">
        <v>33</v>
      </c>
      <c r="J13" s="24" t="s">
        <v>33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6</v>
      </c>
      <c r="R13" s="24" t="s">
        <v>33</v>
      </c>
      <c r="S13" s="24">
        <v>2</v>
      </c>
      <c r="T13" s="24" t="s">
        <v>33</v>
      </c>
      <c r="U13" s="24">
        <v>8</v>
      </c>
      <c r="V13" s="24">
        <v>1</v>
      </c>
      <c r="W13" s="24">
        <v>21</v>
      </c>
      <c r="X13" s="24" t="s">
        <v>33</v>
      </c>
      <c r="Y13" s="24">
        <v>10</v>
      </c>
      <c r="Z13" s="24">
        <v>1</v>
      </c>
      <c r="AA13" s="24">
        <v>24</v>
      </c>
      <c r="AB13" s="24" t="s">
        <v>33</v>
      </c>
      <c r="AC13" s="24">
        <v>13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12</v>
      </c>
      <c r="AL13" s="24" t="s">
        <v>33</v>
      </c>
      <c r="AM13" s="24">
        <v>11</v>
      </c>
      <c r="AN13" s="24">
        <v>8</v>
      </c>
      <c r="AO13" s="24">
        <f>SUMIF($C$11:$AN$11,"Ind*",C13:AN13)</f>
        <v>111</v>
      </c>
      <c r="AP13" s="24">
        <f>SUMIF($C$11:$AN$11,"I.Mad",C13:AN13)</f>
        <v>10</v>
      </c>
      <c r="AQ13" s="24">
        <f>SUM(AO13:AP13)</f>
        <v>121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3</v>
      </c>
      <c r="H14" s="24" t="s">
        <v>33</v>
      </c>
      <c r="I14" s="24" t="s">
        <v>33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4</v>
      </c>
      <c r="R14" s="24" t="s">
        <v>33</v>
      </c>
      <c r="S14" s="24">
        <v>2</v>
      </c>
      <c r="T14" s="24" t="s">
        <v>33</v>
      </c>
      <c r="U14" s="24">
        <v>4</v>
      </c>
      <c r="V14" s="24" t="s">
        <v>68</v>
      </c>
      <c r="W14" s="24">
        <v>8</v>
      </c>
      <c r="X14" s="24" t="s">
        <v>33</v>
      </c>
      <c r="Y14" s="24" t="s">
        <v>68</v>
      </c>
      <c r="Z14" s="24" t="s">
        <v>68</v>
      </c>
      <c r="AA14" s="24">
        <v>6</v>
      </c>
      <c r="AB14" s="24" t="s">
        <v>33</v>
      </c>
      <c r="AC14" s="24">
        <v>2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4</v>
      </c>
      <c r="AL14" s="24" t="s">
        <v>33</v>
      </c>
      <c r="AM14" s="24">
        <v>6</v>
      </c>
      <c r="AN14" s="24">
        <v>1</v>
      </c>
      <c r="AO14" s="24">
        <f>SUMIF($C$11:$AN$11,"Ind*",C14:AN14)</f>
        <v>39</v>
      </c>
      <c r="AP14" s="24">
        <f>SUMIF($C$11:$AN$11,"I.Mad",C14:AN14)</f>
        <v>1</v>
      </c>
      <c r="AQ14" s="24">
        <f>SUM(AO14:AP14)</f>
        <v>40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82.427017088541803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43.429483376106603</v>
      </c>
      <c r="R15" s="24" t="s">
        <v>33</v>
      </c>
      <c r="S15" s="24">
        <v>56.7537912639878</v>
      </c>
      <c r="T15" s="24" t="s">
        <v>33</v>
      </c>
      <c r="U15" s="24">
        <v>46.813950386362301</v>
      </c>
      <c r="V15" s="24" t="s">
        <v>33</v>
      </c>
      <c r="W15" s="24">
        <v>67.553831284687504</v>
      </c>
      <c r="X15" s="24" t="s">
        <v>33</v>
      </c>
      <c r="Y15" s="24" t="s">
        <v>33</v>
      </c>
      <c r="Z15" s="24" t="s">
        <v>33</v>
      </c>
      <c r="AA15" s="24">
        <v>30.1514724594036</v>
      </c>
      <c r="AB15" s="24" t="s">
        <v>33</v>
      </c>
      <c r="AC15" s="24">
        <v>31.7651863024157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42.077216919671635</v>
      </c>
      <c r="AL15" s="24" t="s">
        <v>33</v>
      </c>
      <c r="AM15" s="24">
        <v>48.399194447987021</v>
      </c>
      <c r="AN15" s="24">
        <v>42.236024844720497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10</v>
      </c>
      <c r="H16" s="27" t="s">
        <v>33</v>
      </c>
      <c r="I16" s="27" t="s">
        <v>33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12.5</v>
      </c>
      <c r="R16" s="27" t="s">
        <v>33</v>
      </c>
      <c r="S16" s="27">
        <v>12.5</v>
      </c>
      <c r="T16" s="27" t="s">
        <v>33</v>
      </c>
      <c r="U16" s="27">
        <v>12</v>
      </c>
      <c r="V16" s="27" t="s">
        <v>33</v>
      </c>
      <c r="W16" s="27">
        <v>11</v>
      </c>
      <c r="X16" s="27" t="s">
        <v>33</v>
      </c>
      <c r="Y16" s="27" t="s">
        <v>33</v>
      </c>
      <c r="Z16" s="27" t="s">
        <v>33</v>
      </c>
      <c r="AA16" s="27">
        <v>12</v>
      </c>
      <c r="AB16" s="27" t="s">
        <v>33</v>
      </c>
      <c r="AC16" s="27">
        <v>12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11.5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0</v>
      </c>
      <c r="AP30" s="24">
        <f t="shared" si="1"/>
        <v>0</v>
      </c>
      <c r="AQ30" s="32">
        <f t="shared" si="2"/>
        <v>0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67.91</v>
      </c>
      <c r="H41" s="32">
        <f t="shared" si="3"/>
        <v>0</v>
      </c>
      <c r="I41" s="32">
        <f t="shared" si="3"/>
        <v>0</v>
      </c>
      <c r="J41" s="32">
        <f t="shared" si="3"/>
        <v>0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786.41499999999996</v>
      </c>
      <c r="R41" s="32">
        <f t="shared" si="3"/>
        <v>0</v>
      </c>
      <c r="S41" s="32">
        <f t="shared" si="3"/>
        <v>350.08</v>
      </c>
      <c r="T41" s="32">
        <f t="shared" si="3"/>
        <v>0</v>
      </c>
      <c r="U41" s="32">
        <f t="shared" si="3"/>
        <v>1477.6949999999999</v>
      </c>
      <c r="V41" s="32">
        <f t="shared" si="3"/>
        <v>46.27</v>
      </c>
      <c r="W41" s="32">
        <f t="shared" si="3"/>
        <v>2239.59</v>
      </c>
      <c r="X41" s="32">
        <f t="shared" si="3"/>
        <v>0</v>
      </c>
      <c r="Y41" s="32">
        <f t="shared" si="3"/>
        <v>2896.4349999999999</v>
      </c>
      <c r="Z41" s="32">
        <f t="shared" si="3"/>
        <v>399.86</v>
      </c>
      <c r="AA41" s="32">
        <f t="shared" si="3"/>
        <v>4864.9949999999999</v>
      </c>
      <c r="AB41" s="32">
        <f t="shared" si="3"/>
        <v>0</v>
      </c>
      <c r="AC41" s="32">
        <f t="shared" si="3"/>
        <v>3309.48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1150.3150000000001</v>
      </c>
      <c r="AL41" s="32">
        <f t="shared" si="3"/>
        <v>0</v>
      </c>
      <c r="AM41" s="32">
        <f t="shared" si="3"/>
        <v>1553.3999999999999</v>
      </c>
      <c r="AN41" s="32">
        <f t="shared" si="3"/>
        <v>472.17499999999995</v>
      </c>
      <c r="AO41" s="32">
        <f>SUM(AO12,AO18,AO24:AO37)</f>
        <v>18696.314999999999</v>
      </c>
      <c r="AP41" s="32">
        <f>SUM(AP12,AP18,AP24:AP37)</f>
        <v>918.30499999999995</v>
      </c>
      <c r="AQ41" s="32">
        <f t="shared" si="2"/>
        <v>19614.62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2025-01-23T20:49:37Z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