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6EC181E4-385C-4A97-B6CC-90C1194EE308}" xr6:coauthVersionLast="47" xr6:coauthVersionMax="47" xr10:uidLastSave="{00000000-0000-0000-0000-000000000000}"/>
  <bookViews>
    <workbookView showSheetTabs="0" xWindow="20370" yWindow="-120" windowWidth="29040" windowHeight="1572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<sst xmlns="http://schemas.openxmlformats.org/spreadsheetml/2006/main" count="381" uniqueCount="70">
  <si>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</si>
  <si>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</si>
  <si>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</si>
  <si>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</si>
  <si>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</si>
  <si>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</si>
  <si>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</si>
  <si>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</si>
  <si>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</si>
  <si>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</si>
  <si>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</si>
  <si>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</si>
  <si>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</si>
  <si>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</si>
  <si>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</si>
  <si>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</si>
  <si>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</si>
  <si>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</si>
  <si>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</si>
  <si>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</si>
  <si>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</si>
  <si>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</si>
  <si>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</si>
  <si>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</si>
  <si>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</si>
  <si>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</si>
  <si>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</si>
  <si>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</si>
  <si>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</si>
  <si>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</si>
  <si>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</si>
  <si>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</si>
  <si>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</si>
  <si>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</si>
  <si>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</si>
  <si>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</si>
  <si>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</si>
  <si>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</si>
  <si>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</si>
  <si>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</si>
  <si>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</si>
  <si>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</si>
  <si>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</si>
  <si>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</si>
  <si>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</si>
  <si>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</si>
  <si>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</si>
  <si>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</si>
  <si>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</si>
  <si>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</si>
  <si>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</si>
  <si>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</si>
  <si>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</si>
  <si>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</si>
  <si>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</si>
  <si>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</si>
  <si>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</si>
  <si>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</si>
  <si>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</si>
  <si>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</si>
  <si>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</si>
  <si>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</si>
  <si>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</si>
  <si>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</si>
  <si>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 xml:space="preserve">           Atención: Sra. Sandra Belaunde Arnillas</t>
  </si>
  <si>
    <t>R.M.N°381-2022-PRODUCE, R.M.N° 446-2022-PRODUCE</t>
  </si>
  <si>
    <t>Callao, 23 de enero del 2022</t>
  </si>
  <si>
    <t xml:space="preserve">        Fecha  : 22/01/2023</t>
  </si>
  <si>
    <t>SM</t>
  </si>
  <si>
    <t>12.0 y 11.0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</si>
</sst>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9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0" fontId="18" fillId="0" borderId="2" xfId="0" applyFont="1" applyBorder="1" applyAlignment="1">
      <alignment horizontal="left"/>
    </xf>
    <xf numFmtId="167" fontId="7" fillId="0" borderId="0" xfId="0" applyNumberFormat="1" applyFont="1"/>
    <xf numFmtId="0" fontId="23" fillId="3" borderId="2" xfId="0" applyFont="1" applyFill="1" applyBorder="1" applyAlignment="1">
      <alignment horizontal="center"/>
    </xf>
    <xf numFmtId="168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68" fontId="22" fillId="0" borderId="7" xfId="0" applyNumberFormat="1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8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8" fontId="15" fillId="2" borderId="4" xfId="0" applyNumberFormat="1" applyFont="1" applyFill="1" applyBorder="1" applyAlignment="1">
      <alignment horizontal="center" wrapText="1"/>
    </xf>
    <xf numFmtId="168" fontId="24" fillId="2" borderId="4" xfId="0" applyNumberFormat="1" applyFont="1" applyFill="1" applyBorder="1" applyAlignment="1">
      <alignment horizontal="center" wrapText="1"/>
    </xf>
    <xf numFmtId="168" fontId="24" fillId="0" borderId="4" xfId="0" applyNumberFormat="1" applyFont="1" applyBorder="1" applyAlignment="1">
      <alignment horizontal="center" wrapText="1"/>
    </xf>
    <xf numFmtId="168" fontId="20" fillId="0" borderId="2" xfId="0" applyNumberFormat="1" applyFont="1" applyBorder="1" applyAlignment="1">
      <alignment horizontal="center"/>
    </xf>
    <xf numFmtId="16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8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8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 xr:uid="{3C61F7CD-A5EA-4E2F-B6EA-3ED5D8F6D9A6}"/>
    <cellStyle name="20% - Énfasis2 2" xfId="20" xr:uid="{4266A36D-76B8-4AA3-B28F-5C272CE72AD5}"/>
    <cellStyle name="20% - Énfasis3 2" xfId="21" xr:uid="{F408B936-3A4E-463A-AADC-9A99DD0B1896}"/>
    <cellStyle name="20% - Énfasis4 2" xfId="22" xr:uid="{DB68C6FF-D912-4582-A802-86D1900B3C71}"/>
    <cellStyle name="20% - Énfasis5 2" xfId="23" xr:uid="{84953FDE-0DAA-41CD-8878-176DD97DF718}"/>
    <cellStyle name="20% - Énfasis6 2" xfId="24" xr:uid="{1C3A0714-2AFC-489A-8338-C866BEEE2328}"/>
    <cellStyle name="40% - Énfasis1 2" xfId="25" xr:uid="{604B91C3-4196-4CA6-AFCD-534D5482BB90}"/>
    <cellStyle name="40% - Énfasis2 2" xfId="26" xr:uid="{9E4D8393-2879-4BBC-8CCD-067609AB504A}"/>
    <cellStyle name="40% - Énfasis3 2" xfId="27" xr:uid="{6475B911-ED79-4BC0-9657-E0AF3832E9CB}"/>
    <cellStyle name="40% - Énfasis4 2" xfId="28" xr:uid="{6109E00B-7A6E-4AD7-BD49-44684D2E5DEC}"/>
    <cellStyle name="40% - Énfasis5 2" xfId="29" xr:uid="{12E91151-E3CD-4E1D-99B4-9CF7CB67683E}"/>
    <cellStyle name="40% - Énfasis6 2" xfId="30" xr:uid="{B428EF0B-9870-4BE9-A2E5-1E21702459C2}"/>
    <cellStyle name="60% - Énfasis1 2" xfId="31" xr:uid="{E3D1F551-B51E-4CF1-ABE6-A39C5F3A51A1}"/>
    <cellStyle name="60% - Énfasis2 2" xfId="32" xr:uid="{1A86B893-D3A5-436E-BF96-4BD51002C9C4}"/>
    <cellStyle name="60% - Énfasis3 2" xfId="33" xr:uid="{00E25D7B-D8B6-4C9E-A81D-12BAD15FBBEE}"/>
    <cellStyle name="60% - Énfasis4 2" xfId="34" xr:uid="{15C57BB3-DB0B-4AE4-9D09-EC400980DFAA}"/>
    <cellStyle name="60% - Énfasis5 2" xfId="35" xr:uid="{6CEADF77-40C2-4E0C-839A-61527D4A1174}"/>
    <cellStyle name="60% - Énfasis6 2" xfId="36" xr:uid="{3DCFC0AB-2EEF-4957-9DEC-8C08F27810E3}"/>
    <cellStyle name="Buena 2" xfId="37" xr:uid="{0D547AAE-F92C-423D-8B7C-058C60AC02CA}"/>
    <cellStyle name="Cálculo 2" xfId="38" xr:uid="{E2CEA6B4-2380-420E-9365-D74519AF6D56}"/>
    <cellStyle name="Celda de comprobación 2" xfId="39" xr:uid="{E6FCC943-748B-42EB-94FF-6D64B70BA68B}"/>
    <cellStyle name="Celda vinculada 2" xfId="40" xr:uid="{593366FF-64D9-4B00-BEEC-D1F5CBF0A1AC}"/>
    <cellStyle name="Encabezado 4 2" xfId="41" xr:uid="{4BA6AC8E-AB14-452E-B685-4948713D604A}"/>
    <cellStyle name="Énfasis1 2" xfId="42" xr:uid="{F9FD3FEB-0510-4F5D-8092-0FFE531A767A}"/>
    <cellStyle name="Énfasis2 2" xfId="43" xr:uid="{08A5B98C-1EB3-4073-9F35-5A67ADFB95B4}"/>
    <cellStyle name="Énfasis3 2" xfId="44" xr:uid="{CF0CFA26-1505-47D4-A0EA-E6E8604E7E50}"/>
    <cellStyle name="Énfasis4 2" xfId="45" xr:uid="{142081C4-3376-42FD-B16F-566A558D21DB}"/>
    <cellStyle name="Énfasis5 2" xfId="46" xr:uid="{89795EB0-132D-41BE-BDAE-D7D76E170B03}"/>
    <cellStyle name="Énfasis6 2" xfId="47" xr:uid="{36526DC7-C4DB-498D-9F33-BDD128EE99F7}"/>
    <cellStyle name="Entrada 2" xfId="48" xr:uid="{B0AD9EED-1ED9-4151-849F-A3EA7736AC6E}"/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Hipervínculo 2" xfId="61" xr:uid="{44D5AF1F-C5A4-49EC-BDA3-E5D6037DB58B}"/>
    <cellStyle name="Incorrecto 2" xfId="49" xr:uid="{B809E5C8-B802-4F5A-BE07-C921F183EAEF}"/>
    <cellStyle name="Neutral 2" xfId="50" xr:uid="{08A7F053-BA6E-41A2-BC7C-998868D8D53A}"/>
    <cellStyle name="Normal" xfId="0" builtinId="0"/>
    <cellStyle name="Normal 2" xfId="3" xr:uid="{00000000-0005-0000-0000-000006000000}"/>
    <cellStyle name="Normal 2 2" xfId="4" xr:uid="{00000000-0005-0000-0000-000007000000}"/>
    <cellStyle name="Normal 2 2 2" xfId="52" xr:uid="{234933CA-7C84-4107-A7D8-3499ACB7F60B}"/>
    <cellStyle name="Normal 2 3" xfId="13" xr:uid="{00000000-0005-0000-0000-000008000000}"/>
    <cellStyle name="Normal 2 3 2" xfId="51" xr:uid="{D1DDE2C0-1275-4041-8721-CE334E3AE63F}"/>
    <cellStyle name="Normal 2 4" xfId="16" xr:uid="{76162754-F996-4846-9BB9-5A4FA83B34A8}"/>
    <cellStyle name="Normal 2 5" xfId="18" xr:uid="{B7F5F544-0D14-4DA6-AE30-C43459E3F60C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  <cellStyle name="Normal 9" xfId="17" xr:uid="{1A299393-8680-4BF1-AA79-61FBE5CD1B4D}"/>
    <cellStyle name="Notas 2" xfId="53" xr:uid="{F800006B-F1CD-483D-A734-CA9F506F754F}"/>
    <cellStyle name="Salida 2" xfId="54" xr:uid="{F7BDB783-B021-4082-958B-33CB2DEF91D2}"/>
    <cellStyle name="Texto de advertencia 2" xfId="55" xr:uid="{B305DE41-BBC7-4E74-B241-F767099AF629}"/>
    <cellStyle name="Texto explicativo 2" xfId="56" xr:uid="{165A997D-766F-4A5A-BD65-B13C0F5A71FC}"/>
    <cellStyle name="Título 2 2" xfId="57" xr:uid="{5CB306EF-6F1D-457B-9EC0-B500BC861ACB}"/>
    <cellStyle name="Título 3 2" xfId="58" xr:uid="{48AD990C-E175-4768-A982-07CFCADDB821}"/>
    <cellStyle name="Título 4" xfId="59" xr:uid="{1819F788-4760-4A58-9051-6590E60825D7}"/>
    <cellStyle name="Total 2" xfId="60" xr:uid="{5F0658DC-E062-4115-88E9-33EA6C99C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topLeftCell="AP1" zoomScale="23" zoomScaleNormal="23" workbookViewId="0">
      <selection activeCell="K29" sqref="K29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39.28515625" style="1" bestFit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9.28515625" style="1" bestFit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48" width="11.42578125" style="1"/>
    <col min="49" max="49" width="17.5703125" style="1" bestFit="1" customWidth="1"/>
    <col min="50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61" t="s">
        <v>64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</row>
    <row r="5" spans="2:48" ht="45" customHeight="1" x14ac:dyDescent="0.5">
      <c r="B5" s="62" t="s">
        <v>3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3" t="s">
        <v>4</v>
      </c>
      <c r="AN6" s="63"/>
      <c r="AO6" s="63"/>
      <c r="AP6" s="63"/>
      <c r="AQ6" s="63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4"/>
      <c r="AP7" s="64"/>
      <c r="AQ7" s="64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3" t="s">
        <v>67</v>
      </c>
      <c r="AP8" s="63"/>
      <c r="AQ8" s="63"/>
    </row>
    <row r="9" spans="2:48" ht="27.75" x14ac:dyDescent="0.4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58" t="s">
        <v>8</v>
      </c>
      <c r="D10" s="58"/>
      <c r="E10" s="58" t="s">
        <v>9</v>
      </c>
      <c r="F10" s="58"/>
      <c r="G10" s="58" t="s">
        <v>10</v>
      </c>
      <c r="H10" s="58"/>
      <c r="I10" s="58" t="s">
        <v>11</v>
      </c>
      <c r="J10" s="58"/>
      <c r="K10" s="58" t="s">
        <v>12</v>
      </c>
      <c r="L10" s="58"/>
      <c r="M10" s="58" t="s">
        <v>13</v>
      </c>
      <c r="N10" s="58"/>
      <c r="O10" s="58" t="s">
        <v>14</v>
      </c>
      <c r="P10" s="58"/>
      <c r="Q10" s="58" t="s">
        <v>15</v>
      </c>
      <c r="R10" s="58"/>
      <c r="S10" s="58" t="s">
        <v>16</v>
      </c>
      <c r="T10" s="58"/>
      <c r="U10" s="58" t="s">
        <v>17</v>
      </c>
      <c r="V10" s="58"/>
      <c r="W10" s="58" t="s">
        <v>18</v>
      </c>
      <c r="X10" s="58"/>
      <c r="Y10" s="60" t="s">
        <v>19</v>
      </c>
      <c r="Z10" s="60"/>
      <c r="AA10" s="58" t="s">
        <v>20</v>
      </c>
      <c r="AB10" s="58"/>
      <c r="AC10" s="58" t="s">
        <v>21</v>
      </c>
      <c r="AD10" s="58"/>
      <c r="AE10" s="58" t="s">
        <v>22</v>
      </c>
      <c r="AF10" s="58"/>
      <c r="AG10" s="58" t="s">
        <v>23</v>
      </c>
      <c r="AH10" s="58"/>
      <c r="AI10" s="58" t="s">
        <v>24</v>
      </c>
      <c r="AJ10" s="58"/>
      <c r="AK10" s="58" t="s">
        <v>25</v>
      </c>
      <c r="AL10" s="58"/>
      <c r="AM10" s="58" t="s">
        <v>26</v>
      </c>
      <c r="AN10" s="58"/>
      <c r="AO10" s="59" t="s">
        <v>27</v>
      </c>
      <c r="AP10" s="59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0</v>
      </c>
      <c r="F12" s="25">
        <v>0</v>
      </c>
      <c r="G12" s="25">
        <v>11145.675000000001</v>
      </c>
      <c r="H12" s="25">
        <v>458.75</v>
      </c>
      <c r="I12" s="25">
        <v>13831.8</v>
      </c>
      <c r="J12" s="25">
        <v>75.260000000000005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2190</v>
      </c>
      <c r="R12" s="25">
        <v>0</v>
      </c>
      <c r="S12" s="25">
        <v>0</v>
      </c>
      <c r="T12" s="25">
        <v>0</v>
      </c>
      <c r="U12" s="25">
        <v>1264.6099999999999</v>
      </c>
      <c r="V12" s="25">
        <v>759.13499999999999</v>
      </c>
      <c r="W12" s="25">
        <v>0</v>
      </c>
      <c r="X12" s="25">
        <v>0</v>
      </c>
      <c r="Y12" s="25">
        <v>1366.7150000000001</v>
      </c>
      <c r="Z12" s="25">
        <v>490.91999999999996</v>
      </c>
      <c r="AA12" s="25">
        <v>129.81157142857143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f>SUMIF($C$11:$AN$11,"Ind",C12:AN12)</f>
        <v>29928.61157142857</v>
      </c>
      <c r="AP12" s="25">
        <f>SUMIF($C$11:$AN$11,"I.Mad",C12:AN12)</f>
        <v>1784.0650000000001</v>
      </c>
      <c r="AQ12" s="25">
        <f>SUM(AO12:AP12)</f>
        <v>31712.676571428568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 t="s">
        <v>33</v>
      </c>
      <c r="F13" s="25" t="s">
        <v>33</v>
      </c>
      <c r="G13" s="25">
        <v>76</v>
      </c>
      <c r="H13" s="25">
        <v>6</v>
      </c>
      <c r="I13" s="25">
        <v>104</v>
      </c>
      <c r="J13" s="25">
        <v>2</v>
      </c>
      <c r="K13" s="25" t="s">
        <v>33</v>
      </c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>
        <v>9</v>
      </c>
      <c r="R13" s="25" t="s">
        <v>33</v>
      </c>
      <c r="S13" s="25" t="s">
        <v>33</v>
      </c>
      <c r="T13" s="25" t="s">
        <v>33</v>
      </c>
      <c r="U13" s="25">
        <v>8</v>
      </c>
      <c r="V13" s="25">
        <v>9</v>
      </c>
      <c r="W13" s="25" t="s">
        <v>33</v>
      </c>
      <c r="X13" s="25" t="s">
        <v>33</v>
      </c>
      <c r="Y13" s="25">
        <v>14</v>
      </c>
      <c r="Z13" s="25">
        <v>5</v>
      </c>
      <c r="AA13" s="25">
        <v>2</v>
      </c>
      <c r="AB13" s="25" t="s">
        <v>33</v>
      </c>
      <c r="AC13" s="25" t="s">
        <v>33</v>
      </c>
      <c r="AD13" s="25" t="s">
        <v>33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 t="s">
        <v>33</v>
      </c>
      <c r="AN13" s="25" t="s">
        <v>33</v>
      </c>
      <c r="AO13" s="25">
        <f>SUMIF($C$11:$AN$11,"Ind*",C13:AN13)</f>
        <v>213</v>
      </c>
      <c r="AP13" s="25">
        <f>SUMIF($C$11:$AN$11,"I.Mad",C13:AN13)</f>
        <v>22</v>
      </c>
      <c r="AQ13" s="25">
        <f>SUM(AO13:AP13)</f>
        <v>235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 t="s">
        <v>33</v>
      </c>
      <c r="F14" s="25" t="s">
        <v>33</v>
      </c>
      <c r="G14" s="25">
        <v>5</v>
      </c>
      <c r="H14" s="25">
        <v>4</v>
      </c>
      <c r="I14" s="25">
        <v>23</v>
      </c>
      <c r="J14" s="25" t="s">
        <v>68</v>
      </c>
      <c r="K14" s="25" t="s">
        <v>33</v>
      </c>
      <c r="L14" s="25" t="s">
        <v>33</v>
      </c>
      <c r="M14" s="25" t="s">
        <v>33</v>
      </c>
      <c r="N14" s="25" t="s">
        <v>33</v>
      </c>
      <c r="O14" s="25" t="s">
        <v>33</v>
      </c>
      <c r="P14" s="25" t="s">
        <v>33</v>
      </c>
      <c r="Q14" s="25" t="s">
        <v>68</v>
      </c>
      <c r="R14" s="25" t="s">
        <v>33</v>
      </c>
      <c r="S14" s="25" t="s">
        <v>33</v>
      </c>
      <c r="T14" s="25" t="s">
        <v>33</v>
      </c>
      <c r="U14" s="25">
        <v>2</v>
      </c>
      <c r="V14" s="25">
        <v>4</v>
      </c>
      <c r="W14" s="25" t="s">
        <v>33</v>
      </c>
      <c r="X14" s="25" t="s">
        <v>33</v>
      </c>
      <c r="Y14" s="25">
        <v>1</v>
      </c>
      <c r="Z14" s="25">
        <v>3</v>
      </c>
      <c r="AA14" s="25">
        <v>2</v>
      </c>
      <c r="AB14" s="25" t="s">
        <v>33</v>
      </c>
      <c r="AC14" s="25" t="s">
        <v>33</v>
      </c>
      <c r="AD14" s="25" t="s">
        <v>33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 t="s">
        <v>33</v>
      </c>
      <c r="AN14" s="25" t="s">
        <v>33</v>
      </c>
      <c r="AO14" s="25">
        <f>SUMIF($C$11:$AN$11,"Ind*",C14:AN14)</f>
        <v>33</v>
      </c>
      <c r="AP14" s="25">
        <f>SUMIF($C$11:$AN$11,"I.Mad",C14:AN14)</f>
        <v>11</v>
      </c>
      <c r="AQ14" s="25">
        <f>SUM(AO14:AP14)</f>
        <v>44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 t="s">
        <v>33</v>
      </c>
      <c r="F15" s="25" t="s">
        <v>33</v>
      </c>
      <c r="G15" s="25">
        <v>20.286942188651171</v>
      </c>
      <c r="H15" s="25">
        <v>21.980339403859436</v>
      </c>
      <c r="I15" s="25">
        <v>43.11888031468785</v>
      </c>
      <c r="J15" s="25" t="s">
        <v>33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 t="s">
        <v>33</v>
      </c>
      <c r="R15" s="25" t="s">
        <v>33</v>
      </c>
      <c r="S15" s="25" t="s">
        <v>33</v>
      </c>
      <c r="T15" s="25" t="s">
        <v>33</v>
      </c>
      <c r="U15" s="25">
        <v>26.875778347502827</v>
      </c>
      <c r="V15" s="25">
        <v>28.1333068321103</v>
      </c>
      <c r="W15" s="25" t="s">
        <v>33</v>
      </c>
      <c r="X15" s="25" t="s">
        <v>33</v>
      </c>
      <c r="Y15" s="25">
        <v>36.440677966101703</v>
      </c>
      <c r="Z15" s="25">
        <v>32.726799042118053</v>
      </c>
      <c r="AA15" s="25">
        <v>26.785639932328969</v>
      </c>
      <c r="AB15" s="25" t="s">
        <v>33</v>
      </c>
      <c r="AC15" s="25" t="s">
        <v>33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 t="s">
        <v>33</v>
      </c>
      <c r="AN15" s="25" t="s">
        <v>33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 t="s">
        <v>33</v>
      </c>
      <c r="F16" s="30" t="s">
        <v>33</v>
      </c>
      <c r="G16" s="30">
        <v>12.5</v>
      </c>
      <c r="H16" s="30">
        <v>12</v>
      </c>
      <c r="I16" s="30" t="s">
        <v>69</v>
      </c>
      <c r="J16" s="30" t="s">
        <v>33</v>
      </c>
      <c r="K16" s="30" t="s">
        <v>33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 t="s">
        <v>33</v>
      </c>
      <c r="R16" s="30" t="s">
        <v>33</v>
      </c>
      <c r="S16" s="30" t="s">
        <v>33</v>
      </c>
      <c r="T16" s="30" t="s">
        <v>33</v>
      </c>
      <c r="U16" s="30">
        <v>12</v>
      </c>
      <c r="V16" s="30">
        <v>12</v>
      </c>
      <c r="W16" s="30" t="s">
        <v>33</v>
      </c>
      <c r="X16" s="30" t="s">
        <v>33</v>
      </c>
      <c r="Y16" s="30">
        <v>12.5</v>
      </c>
      <c r="Z16" s="30">
        <v>12</v>
      </c>
      <c r="AA16" s="30">
        <v>12</v>
      </c>
      <c r="AB16" s="30" t="s">
        <v>33</v>
      </c>
      <c r="AC16" s="30" t="s">
        <v>33</v>
      </c>
      <c r="AD16" s="30" t="s">
        <v>33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 t="s">
        <v>33</v>
      </c>
      <c r="AN16" s="30" t="s">
        <v>33</v>
      </c>
      <c r="AO16" s="29"/>
      <c r="AP16" s="29"/>
      <c r="AQ16" s="29"/>
      <c r="AT16" s="28"/>
      <c r="AU16" s="28"/>
      <c r="AV16" s="28"/>
    </row>
    <row r="17" spans="1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1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1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1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1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1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1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1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30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39"/>
      <c r="AO24" s="25">
        <f t="shared" ref="AO24:AO40" si="0">SUMIF($C$11:$AN$11,"Ind*",C24:AN24)</f>
        <v>0</v>
      </c>
      <c r="AP24" s="25">
        <f t="shared" ref="AP24:AP40" si="1">SUMIF($C$11:$AN$11,"I.Mad",C24:AN24)</f>
        <v>0</v>
      </c>
      <c r="AQ24" s="36">
        <f t="shared" ref="AQ24:AQ41" si="2">SUM(AO24:AP24)</f>
        <v>0</v>
      </c>
      <c r="AT24" s="28"/>
      <c r="AU24" s="28"/>
      <c r="AV24" s="28"/>
    </row>
    <row r="25" spans="1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1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1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1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25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1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1:48" ht="49.5" customHeight="1" x14ac:dyDescent="0.55000000000000004">
      <c r="B30" s="38" t="s">
        <v>46</v>
      </c>
      <c r="C30" s="25"/>
      <c r="D30" s="25"/>
      <c r="E30" s="25"/>
      <c r="F30" s="25"/>
      <c r="G30" s="25"/>
      <c r="H30" s="25"/>
      <c r="I30" s="25"/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25"/>
      <c r="Z30" s="25"/>
      <c r="AA30" s="25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0</v>
      </c>
      <c r="AP30" s="25">
        <f t="shared" si="1"/>
        <v>0</v>
      </c>
      <c r="AQ30" s="36">
        <f t="shared" si="2"/>
        <v>0</v>
      </c>
      <c r="AT30" s="28"/>
      <c r="AU30" s="28"/>
      <c r="AV30" s="28"/>
    </row>
    <row r="31" spans="1:48" ht="50.25" customHeight="1" x14ac:dyDescent="0.55000000000000004">
      <c r="A31" s="1">
        <v>0.2</v>
      </c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0</v>
      </c>
      <c r="AP31" s="25">
        <f t="shared" si="1"/>
        <v>0</v>
      </c>
      <c r="AQ31" s="36">
        <f t="shared" si="2"/>
        <v>0</v>
      </c>
      <c r="AT31" s="28"/>
      <c r="AU31" s="28"/>
      <c r="AV31" s="28"/>
    </row>
    <row r="32" spans="1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9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0</v>
      </c>
      <c r="AQ32" s="36">
        <f t="shared" si="2"/>
        <v>0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25"/>
      <c r="AB39" s="39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0</v>
      </c>
      <c r="AP39" s="25">
        <f t="shared" si="1"/>
        <v>0</v>
      </c>
      <c r="AQ39" s="36">
        <f t="shared" si="2"/>
        <v>0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M41" si="3">+SUM(C24:C40,C18,C12)</f>
        <v>0</v>
      </c>
      <c r="D41" s="36">
        <f t="shared" si="3"/>
        <v>0</v>
      </c>
      <c r="E41" s="36">
        <f t="shared" si="3"/>
        <v>0</v>
      </c>
      <c r="F41" s="36">
        <f t="shared" si="3"/>
        <v>0</v>
      </c>
      <c r="G41" s="36">
        <f t="shared" si="3"/>
        <v>11145.675000000001</v>
      </c>
      <c r="H41" s="36">
        <f t="shared" si="3"/>
        <v>458.75</v>
      </c>
      <c r="I41" s="36">
        <f t="shared" si="3"/>
        <v>13831.8</v>
      </c>
      <c r="J41" s="36">
        <f t="shared" si="3"/>
        <v>75.260000000000005</v>
      </c>
      <c r="K41" s="36">
        <f t="shared" si="3"/>
        <v>0</v>
      </c>
      <c r="L41" s="36">
        <f t="shared" si="3"/>
        <v>0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2190</v>
      </c>
      <c r="R41" s="36">
        <f t="shared" si="3"/>
        <v>0</v>
      </c>
      <c r="S41" s="36">
        <f t="shared" si="3"/>
        <v>0</v>
      </c>
      <c r="T41" s="36">
        <f t="shared" si="3"/>
        <v>0</v>
      </c>
      <c r="U41" s="36">
        <f t="shared" si="3"/>
        <v>1264.6099999999999</v>
      </c>
      <c r="V41" s="36">
        <f t="shared" si="3"/>
        <v>759.13499999999999</v>
      </c>
      <c r="W41" s="36">
        <f t="shared" si="3"/>
        <v>0</v>
      </c>
      <c r="X41" s="36">
        <f t="shared" si="3"/>
        <v>0</v>
      </c>
      <c r="Y41" s="36">
        <f t="shared" si="3"/>
        <v>1366.7150000000001</v>
      </c>
      <c r="Z41" s="36">
        <f t="shared" si="3"/>
        <v>490.91999999999996</v>
      </c>
      <c r="AA41" s="36">
        <f t="shared" si="3"/>
        <v>129.81157142857143</v>
      </c>
      <c r="AB41" s="36">
        <f t="shared" si="3"/>
        <v>0</v>
      </c>
      <c r="AC41" s="36">
        <f t="shared" si="3"/>
        <v>0</v>
      </c>
      <c r="AD41" s="36">
        <f t="shared" si="3"/>
        <v>0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0</v>
      </c>
      <c r="AN41" s="36">
        <f>+SUM(AN24:AN40,AN18,AN12)</f>
        <v>0</v>
      </c>
      <c r="AO41" s="36">
        <f>SUM(AO12,AO18,AO24:AO37)</f>
        <v>29928.61157142857</v>
      </c>
      <c r="AP41" s="36">
        <f>SUM(AP12,AP18,AP24:AP37)</f>
        <v>1784.0650000000001</v>
      </c>
      <c r="AQ41" s="36">
        <f t="shared" si="2"/>
        <v>31712.676571428568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>
        <v>16.8</v>
      </c>
      <c r="H42" s="30"/>
      <c r="I42" s="30">
        <v>20.6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/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66</v>
      </c>
      <c r="AN46" s="7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2023-01-23T22:38:26Z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