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456B7C40-72BC-4BC5-8B1B-85D8779C2429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<sst xmlns="http://schemas.openxmlformats.org/spreadsheetml/2006/main" count="382" uniqueCount="69">
  <si>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</si>
  <si>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</si>
  <si>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</si>
  <si>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</si>
  <si>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</si>
  <si>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</si>
  <si>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</si>
  <si>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</si>
  <si>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</si>
  <si>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</si>
  <si>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</si>
  <si>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</si>
  <si>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</si>
  <si>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</si>
  <si>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</si>
  <si>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</si>
  <si>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</si>
  <si>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</si>
  <si>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</si>
  <si>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</si>
  <si>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</si>
  <si>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</si>
  <si>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</si>
  <si>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</si>
  <si>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</si>
  <si>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</si>
  <si>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</si>
  <si>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</si>
  <si>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</si>
  <si>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</si>
  <si>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</si>
  <si>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</si>
  <si>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</si>
  <si>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</si>
  <si>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</si>
  <si>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</si>
  <si>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</si>
  <si>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</si>
  <si>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</si>
  <si>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</si>
  <si>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</si>
  <si>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</si>
  <si>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</si>
  <si>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</si>
  <si>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</si>
  <si>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</si>
  <si>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</si>
  <si>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</si>
  <si>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</si>
  <si>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</si>
  <si>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</si>
  <si>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</si>
  <si>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</si>
  <si>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</si>
  <si>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</si>
  <si>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</si>
  <si>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</si>
  <si>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</si>
  <si>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</si>
  <si>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</si>
  <si>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</si>
  <si>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</si>
  <si>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</si>
  <si>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</si>
  <si>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 xml:space="preserve">           Atención: Sra. Sandra Belaunde Arnillas</t>
  </si>
  <si>
    <t>R.M.N°381-2022-PRODUCE, R.M.N° 446-2022-PRODUCE</t>
  </si>
  <si>
    <t>SM</t>
  </si>
  <si>
    <t xml:space="preserve">        Fecha  : 23/01/2023</t>
  </si>
  <si>
    <t>Callao, 25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</si>
</sst>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N29" sqref="N29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39.28515625" style="1" bestFit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48" width="11.42578125" style="1"/>
    <col min="49" max="49" width="17.5703125" style="1" bestFit="1" customWidth="1"/>
    <col min="50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8" ht="27.75" x14ac:dyDescent="0.4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0</v>
      </c>
      <c r="F12" s="25">
        <v>0</v>
      </c>
      <c r="G12" s="25">
        <v>5029.2699999999995</v>
      </c>
      <c r="H12" s="25">
        <v>191.41500000000002</v>
      </c>
      <c r="I12" s="25">
        <v>3277.8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1310</v>
      </c>
      <c r="R12" s="25">
        <v>0</v>
      </c>
      <c r="S12" s="25">
        <v>0</v>
      </c>
      <c r="T12" s="25">
        <v>0</v>
      </c>
      <c r="U12" s="25">
        <v>970</v>
      </c>
      <c r="V12" s="25">
        <v>0</v>
      </c>
      <c r="W12" s="25">
        <v>322.19499999999999</v>
      </c>
      <c r="X12" s="25">
        <v>0</v>
      </c>
      <c r="Y12" s="25">
        <v>1323.7613200000001</v>
      </c>
      <c r="Z12" s="25">
        <v>294.58785999999998</v>
      </c>
      <c r="AA12" s="25">
        <v>984.62050958509894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13217.646829585097</v>
      </c>
      <c r="AP12" s="25">
        <f>SUMIF($C$11:$AN$11,"I.Mad",C12:AN12)</f>
        <v>486.00286</v>
      </c>
      <c r="AQ12" s="25">
        <f>SUM(AO12:AP12)</f>
        <v>13703.649689585098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 t="s">
        <v>33</v>
      </c>
      <c r="F13" s="25" t="s">
        <v>33</v>
      </c>
      <c r="G13" s="25">
        <v>64</v>
      </c>
      <c r="H13" s="25">
        <v>7</v>
      </c>
      <c r="I13" s="25">
        <v>36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6</v>
      </c>
      <c r="R13" s="25" t="s">
        <v>33</v>
      </c>
      <c r="S13" s="25" t="s">
        <v>33</v>
      </c>
      <c r="T13" s="25" t="s">
        <v>33</v>
      </c>
      <c r="U13" s="25">
        <v>5</v>
      </c>
      <c r="V13" s="25" t="s">
        <v>33</v>
      </c>
      <c r="W13" s="25">
        <v>4</v>
      </c>
      <c r="X13" s="25" t="s">
        <v>33</v>
      </c>
      <c r="Y13" s="25">
        <v>19</v>
      </c>
      <c r="Z13" s="25">
        <v>8</v>
      </c>
      <c r="AA13" s="25">
        <v>4</v>
      </c>
      <c r="AB13" s="25" t="s">
        <v>33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138</v>
      </c>
      <c r="AP13" s="25">
        <f>SUMIF($C$11:$AN$11,"I.Mad",C13:AN13)</f>
        <v>15</v>
      </c>
      <c r="AQ13" s="25">
        <f>SUM(AO13:AP13)</f>
        <v>153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33</v>
      </c>
      <c r="F14" s="25" t="s">
        <v>33</v>
      </c>
      <c r="G14" s="25">
        <v>10</v>
      </c>
      <c r="H14" s="25" t="s">
        <v>66</v>
      </c>
      <c r="I14" s="25">
        <v>16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66</v>
      </c>
      <c r="R14" s="25" t="s">
        <v>33</v>
      </c>
      <c r="S14" s="25" t="s">
        <v>33</v>
      </c>
      <c r="T14" s="25" t="s">
        <v>33</v>
      </c>
      <c r="U14" s="25">
        <v>3</v>
      </c>
      <c r="V14" s="25" t="s">
        <v>33</v>
      </c>
      <c r="W14" s="25">
        <v>3</v>
      </c>
      <c r="X14" s="25" t="s">
        <v>33</v>
      </c>
      <c r="Y14" s="25">
        <v>4</v>
      </c>
      <c r="Z14" s="25">
        <v>3</v>
      </c>
      <c r="AA14" s="25">
        <v>2</v>
      </c>
      <c r="AB14" s="25" t="s">
        <v>33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38</v>
      </c>
      <c r="AP14" s="25">
        <f>SUMIF($C$11:$AN$11,"I.Mad",C14:AN14)</f>
        <v>3</v>
      </c>
      <c r="AQ14" s="25">
        <f>SUM(AO14:AP14)</f>
        <v>41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67.120044024217464</v>
      </c>
      <c r="H15" s="25"/>
      <c r="I15" s="25">
        <v>70.634683783609205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>
        <v>43.336675609029726</v>
      </c>
      <c r="V15" s="25" t="s">
        <v>33</v>
      </c>
      <c r="W15" s="25">
        <v>11.375336747350383</v>
      </c>
      <c r="X15" s="25" t="s">
        <v>33</v>
      </c>
      <c r="Y15" s="25">
        <v>23.7661698036211</v>
      </c>
      <c r="Z15" s="25">
        <v>7.4532237402048196</v>
      </c>
      <c r="AA15" s="25">
        <v>59.175071042697382</v>
      </c>
      <c r="AB15" s="25" t="s">
        <v>33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12.5</v>
      </c>
      <c r="H16" s="30"/>
      <c r="I16" s="30">
        <v>11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>
        <v>12</v>
      </c>
      <c r="V16" s="30" t="s">
        <v>33</v>
      </c>
      <c r="W16" s="30">
        <v>12</v>
      </c>
      <c r="X16" s="30" t="s">
        <v>33</v>
      </c>
      <c r="Y16" s="30">
        <v>12</v>
      </c>
      <c r="Z16" s="30">
        <v>13</v>
      </c>
      <c r="AA16" s="30">
        <v>11.5</v>
      </c>
      <c r="AB16" s="30" t="s">
        <v>33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>
        <v>1.5586800000000001</v>
      </c>
      <c r="Z30" s="25">
        <v>0.65214000000000005</v>
      </c>
      <c r="AA30" s="30">
        <v>0.35449041490072769</v>
      </c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1.9131704149007278</v>
      </c>
      <c r="AP30" s="25">
        <f t="shared" si="1"/>
        <v>0.65214000000000005</v>
      </c>
      <c r="AQ30" s="36">
        <f t="shared" si="2"/>
        <v>2.5653104149007278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M41" si="3">+SUM(C24:C40,C18,C12)</f>
        <v>0</v>
      </c>
      <c r="D41" s="36">
        <f t="shared" si="3"/>
        <v>0</v>
      </c>
      <c r="E41" s="36">
        <f t="shared" si="3"/>
        <v>0</v>
      </c>
      <c r="F41" s="36">
        <f t="shared" si="3"/>
        <v>0</v>
      </c>
      <c r="G41" s="36">
        <f t="shared" si="3"/>
        <v>5029.2699999999995</v>
      </c>
      <c r="H41" s="36">
        <f t="shared" si="3"/>
        <v>191.41500000000002</v>
      </c>
      <c r="I41" s="36">
        <f t="shared" si="3"/>
        <v>3277.8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1310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970</v>
      </c>
      <c r="V41" s="36">
        <f t="shared" si="3"/>
        <v>0</v>
      </c>
      <c r="W41" s="36">
        <f t="shared" si="3"/>
        <v>322.19499999999999</v>
      </c>
      <c r="X41" s="36">
        <f t="shared" si="3"/>
        <v>0</v>
      </c>
      <c r="Y41" s="36">
        <f t="shared" si="3"/>
        <v>1325.3200000000002</v>
      </c>
      <c r="Z41" s="36">
        <f t="shared" si="3"/>
        <v>295.23999999999995</v>
      </c>
      <c r="AA41" s="36">
        <f t="shared" si="3"/>
        <v>984.97499999999968</v>
      </c>
      <c r="AB41" s="36">
        <f t="shared" si="3"/>
        <v>0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>+SUM(AN24:AN40,AN18,AN12)</f>
        <v>0</v>
      </c>
      <c r="AO41" s="36">
        <f>SUM(AO12,AO18,AO24:AO37)</f>
        <v>13219.559999999998</v>
      </c>
      <c r="AP41" s="36">
        <f>SUM(AP12,AP18,AP24:AP37)</f>
        <v>486.65499999999997</v>
      </c>
      <c r="AQ41" s="36">
        <f t="shared" si="2"/>
        <v>13706.214999999998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17</v>
      </c>
      <c r="H42" s="30"/>
      <c r="I42" s="30">
        <v>19.899999999999999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68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2023-01-25T16:07:06Z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