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M41" i="1" l="1"/>
  <c r="AO12" i="1"/>
  <c r="AQ12" i="1" s="1"/>
  <c r="AO41" i="1" l="1"/>
  <c r="AQ41" i="1" s="1"/>
</calcChain>
</file>

<file path=xl/sharedStrings.xml><?xml version="1.0" encoding="utf-8"?>
<sst xmlns="http://schemas.openxmlformats.org/spreadsheetml/2006/main" count="401" uniqueCount="69">
  <si>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</si>
  <si>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</si>
  <si>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</si>
  <si>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</si>
  <si>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</si>
  <si>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</si>
  <si>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</si>
  <si>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</si>
  <si>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</si>
  <si>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</si>
  <si>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</si>
  <si>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</si>
  <si>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</si>
  <si>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</si>
  <si>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</si>
  <si>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</si>
  <si>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</si>
  <si>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</si>
  <si>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</si>
  <si>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</si>
  <si>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</si>
  <si>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</si>
  <si>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</si>
  <si>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</si>
  <si>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</si>
  <si>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</si>
  <si>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</si>
  <si>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</si>
  <si>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</si>
  <si>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</si>
  <si>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</si>
  <si>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</si>
  <si>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</si>
  <si>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</si>
  <si>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</si>
  <si>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</si>
  <si>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</si>
  <si>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</si>
  <si>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</si>
  <si>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</si>
  <si>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</si>
  <si>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</si>
  <si>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</si>
  <si>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</si>
  <si>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</si>
  <si>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</si>
  <si>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</si>
  <si>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</si>
  <si>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</si>
  <si>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</si>
  <si>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</si>
  <si>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</si>
  <si>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</si>
  <si>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</si>
  <si>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</si>
  <si>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</si>
  <si>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</si>
  <si>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</si>
  <si>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</si>
  <si>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</si>
  <si>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</si>
  <si>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</si>
  <si>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</si>
  <si>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</si>
  <si>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</si>
  <si>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>SM</t>
  </si>
  <si>
    <t>R.M.N°515-2024-PRODUCE,  R.M.N°017-2025-PRODUCE</t>
  </si>
  <si>
    <t>Callao, 27 de enero de 2025</t>
  </si>
  <si>
    <t xml:space="preserve">        Fecha  : 25/01/2025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</si>
</sst>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topLeftCell="O2" zoomScale="22" zoomScaleNormal="22" workbookViewId="0">
      <selection activeCell="AG21" sqref="AG21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4" t="s">
        <v>61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</row>
    <row r="5" spans="2:50" ht="45" customHeight="1" x14ac:dyDescent="0.65">
      <c r="B5" s="65" t="s">
        <v>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6" t="s">
        <v>4</v>
      </c>
      <c r="AN6" s="66"/>
      <c r="AO6" s="66"/>
      <c r="AP6" s="66"/>
      <c r="AQ6" s="66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7"/>
      <c r="AP7" s="67"/>
      <c r="AQ7" s="67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6" t="s">
        <v>68</v>
      </c>
      <c r="AP8" s="66"/>
      <c r="AQ8" s="66"/>
      <c r="AU8" s="57"/>
    </row>
    <row r="9" spans="2:50" ht="28.2" x14ac:dyDescent="0.5">
      <c r="B9" s="4" t="s">
        <v>6</v>
      </c>
      <c r="C9" s="10" t="s">
        <v>66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1" t="s">
        <v>8</v>
      </c>
      <c r="D10" s="61"/>
      <c r="E10" s="61" t="s">
        <v>9</v>
      </c>
      <c r="F10" s="61"/>
      <c r="G10" s="61" t="s">
        <v>10</v>
      </c>
      <c r="H10" s="61"/>
      <c r="I10" s="61" t="s">
        <v>11</v>
      </c>
      <c r="J10" s="61"/>
      <c r="K10" s="61" t="s">
        <v>12</v>
      </c>
      <c r="L10" s="61"/>
      <c r="M10" s="61" t="s">
        <v>13</v>
      </c>
      <c r="N10" s="61"/>
      <c r="O10" s="61" t="s">
        <v>14</v>
      </c>
      <c r="P10" s="61"/>
      <c r="Q10" s="61" t="s">
        <v>15</v>
      </c>
      <c r="R10" s="61"/>
      <c r="S10" s="61" t="s">
        <v>16</v>
      </c>
      <c r="T10" s="61"/>
      <c r="U10" s="61" t="s">
        <v>17</v>
      </c>
      <c r="V10" s="61"/>
      <c r="W10" s="61" t="s">
        <v>18</v>
      </c>
      <c r="X10" s="61"/>
      <c r="Y10" s="63" t="s">
        <v>19</v>
      </c>
      <c r="Z10" s="63"/>
      <c r="AA10" s="61" t="s">
        <v>20</v>
      </c>
      <c r="AB10" s="61"/>
      <c r="AC10" s="61" t="s">
        <v>21</v>
      </c>
      <c r="AD10" s="61"/>
      <c r="AE10" s="61" t="s">
        <v>22</v>
      </c>
      <c r="AF10" s="61"/>
      <c r="AG10" s="61" t="s">
        <v>23</v>
      </c>
      <c r="AH10" s="61"/>
      <c r="AI10" s="61" t="s">
        <v>24</v>
      </c>
      <c r="AJ10" s="61"/>
      <c r="AK10" s="61" t="s">
        <v>25</v>
      </c>
      <c r="AL10" s="61"/>
      <c r="AM10" s="61" t="s">
        <v>26</v>
      </c>
      <c r="AN10" s="61"/>
      <c r="AO10" s="62" t="s">
        <v>27</v>
      </c>
      <c r="AP10" s="62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1161.7650000000001</v>
      </c>
      <c r="AL12" s="24">
        <v>183.66499999999999</v>
      </c>
      <c r="AM12" s="24">
        <v>1471.7249999999999</v>
      </c>
      <c r="AN12" s="24">
        <v>695.75</v>
      </c>
      <c r="AO12" s="24">
        <f>SUMIF($C$11:$AN$11,"Ind",C12:AN12)</f>
        <v>2633.49</v>
      </c>
      <c r="AP12" s="24">
        <f>SUMIF($C$11:$AN$11,"I.Mad",C12:AN12)</f>
        <v>879.41499999999996</v>
      </c>
      <c r="AQ12" s="24">
        <f>SUM(AO12:AP12)</f>
        <v>3512.9049999999997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16</v>
      </c>
      <c r="AL13" s="24">
        <v>2</v>
      </c>
      <c r="AM13" s="24">
        <v>15</v>
      </c>
      <c r="AN13" s="24">
        <v>10</v>
      </c>
      <c r="AO13" s="24">
        <f>SUMIF($C$11:$AN$11,"Ind*",C13:AN13)</f>
        <v>31</v>
      </c>
      <c r="AP13" s="24">
        <f>SUMIF($C$11:$AN$11,"I.Mad",C13:AN13)</f>
        <v>12</v>
      </c>
      <c r="AQ13" s="24">
        <f>SUM(AO13:AP13)</f>
        <v>43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5</v>
      </c>
      <c r="AL14" s="24" t="s">
        <v>65</v>
      </c>
      <c r="AM14" s="24">
        <v>4</v>
      </c>
      <c r="AN14" s="24">
        <v>1</v>
      </c>
      <c r="AO14" s="24">
        <f>SUMIF($C$11:$AN$11,"Ind*",C14:AN14)</f>
        <v>9</v>
      </c>
      <c r="AP14" s="24">
        <f>SUMIF($C$11:$AN$11,"I.Mad",C14:AN14)</f>
        <v>1</v>
      </c>
      <c r="AQ14" s="24">
        <f>SUM(AO14:AP14)</f>
        <v>10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45.307951933771612</v>
      </c>
      <c r="AL15" s="24" t="s">
        <v>33</v>
      </c>
      <c r="AM15" s="24">
        <v>35.73208300309053</v>
      </c>
      <c r="AN15" s="24">
        <v>36.024844720496894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 t="s">
        <v>33</v>
      </c>
      <c r="H16" s="27" t="s">
        <v>33</v>
      </c>
      <c r="I16" s="27" t="s">
        <v>33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 t="s">
        <v>33</v>
      </c>
      <c r="R16" s="27" t="s">
        <v>33</v>
      </c>
      <c r="S16" s="27" t="s">
        <v>33</v>
      </c>
      <c r="T16" s="27" t="s">
        <v>33</v>
      </c>
      <c r="U16" s="27" t="s">
        <v>33</v>
      </c>
      <c r="V16" s="27" t="s">
        <v>33</v>
      </c>
      <c r="W16" s="27" t="s">
        <v>33</v>
      </c>
      <c r="X16" s="27" t="s">
        <v>33</v>
      </c>
      <c r="Y16" s="27" t="s">
        <v>33</v>
      </c>
      <c r="Z16" s="27" t="s">
        <v>33</v>
      </c>
      <c r="AA16" s="27" t="s">
        <v>33</v>
      </c>
      <c r="AB16" s="27" t="s">
        <v>33</v>
      </c>
      <c r="AC16" s="27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12</v>
      </c>
      <c r="AL16" s="27" t="s">
        <v>33</v>
      </c>
      <c r="AM16" s="27">
        <v>12</v>
      </c>
      <c r="AN16" s="27">
        <v>12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11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 t="shared" si="3"/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1161.7650000000001</v>
      </c>
      <c r="AL41" s="32">
        <f t="shared" si="3"/>
        <v>183.66499999999999</v>
      </c>
      <c r="AM41" s="32">
        <f t="shared" si="3"/>
        <v>1471.7249999999999</v>
      </c>
      <c r="AN41" s="32">
        <f t="shared" si="3"/>
        <v>695.75</v>
      </c>
      <c r="AO41" s="32">
        <f>SUM(AO12,AO18,AO24:AO37)</f>
        <v>2633.49</v>
      </c>
      <c r="AP41" s="32">
        <f>SUM(AP12,AP18,AP24:AP37)</f>
        <v>879.41499999999996</v>
      </c>
      <c r="AQ41" s="32">
        <f t="shared" si="2"/>
        <v>3512.9049999999997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  <row r="47" spans="1:43" x14ac:dyDescent="0.4">
      <c r="Y47" s="55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2025-02-05T17:19:25Z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