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<sst xmlns="http://schemas.openxmlformats.org/spreadsheetml/2006/main" count="402" uniqueCount="68">
  <si>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</si>
  <si>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</si>
  <si>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</si>
  <si>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</si>
  <si>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</si>
  <si>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</si>
  <si>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</si>
  <si>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</si>
  <si>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</si>
  <si>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</si>
  <si>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</si>
  <si>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</si>
  <si>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</si>
  <si>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</si>
  <si>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</si>
  <si>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</si>
  <si>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</si>
  <si>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</si>
  <si>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</si>
  <si>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</si>
  <si>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</si>
  <si>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</si>
  <si>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</si>
  <si>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</si>
  <si>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</si>
  <si>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</si>
  <si>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</si>
  <si>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</si>
  <si>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</si>
  <si>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</si>
  <si>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</si>
  <si>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</si>
  <si>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</si>
  <si>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</si>
  <si>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</si>
  <si>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</si>
  <si>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</si>
  <si>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</si>
  <si>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</si>
  <si>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</si>
  <si>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</si>
  <si>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</si>
  <si>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</si>
  <si>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</si>
  <si>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</si>
  <si>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</si>
  <si>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</si>
  <si>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</si>
  <si>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</si>
  <si>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</si>
  <si>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</si>
  <si>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</si>
  <si>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</si>
  <si>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</si>
  <si>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</si>
  <si>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</si>
  <si>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</si>
  <si>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</si>
  <si>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</si>
  <si>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</si>
  <si>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</si>
  <si>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</si>
  <si>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</si>
  <si>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</si>
  <si>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</si>
  <si>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>R.M.N°515-2024-PRODUCE,  R.M.N°017-2025-PRODUCE</t>
  </si>
  <si>
    <t xml:space="preserve">        Fecha  : 27/01/2025</t>
  </si>
  <si>
    <t>Callao, 28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</si>
</sst>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topLeftCell="O2" zoomScale="22" zoomScaleNormal="22" workbookViewId="0">
      <selection activeCell="AG24" sqref="AG24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4" t="s">
        <v>61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</row>
    <row r="5" spans="2:50" ht="45" customHeight="1" x14ac:dyDescent="0.65">
      <c r="B5" s="65" t="s">
        <v>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6" t="s">
        <v>4</v>
      </c>
      <c r="AN6" s="66"/>
      <c r="AO6" s="66"/>
      <c r="AP6" s="66"/>
      <c r="AQ6" s="66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7"/>
      <c r="AP7" s="67"/>
      <c r="AQ7" s="67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6" t="s">
        <v>66</v>
      </c>
      <c r="AP8" s="66"/>
      <c r="AQ8" s="66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1" t="s">
        <v>8</v>
      </c>
      <c r="D10" s="61"/>
      <c r="E10" s="61" t="s">
        <v>9</v>
      </c>
      <c r="F10" s="61"/>
      <c r="G10" s="61" t="s">
        <v>10</v>
      </c>
      <c r="H10" s="61"/>
      <c r="I10" s="61" t="s">
        <v>11</v>
      </c>
      <c r="J10" s="61"/>
      <c r="K10" s="61" t="s">
        <v>12</v>
      </c>
      <c r="L10" s="61"/>
      <c r="M10" s="61" t="s">
        <v>13</v>
      </c>
      <c r="N10" s="61"/>
      <c r="O10" s="61" t="s">
        <v>14</v>
      </c>
      <c r="P10" s="61"/>
      <c r="Q10" s="61" t="s">
        <v>15</v>
      </c>
      <c r="R10" s="61"/>
      <c r="S10" s="61" t="s">
        <v>16</v>
      </c>
      <c r="T10" s="61"/>
      <c r="U10" s="61" t="s">
        <v>17</v>
      </c>
      <c r="V10" s="61"/>
      <c r="W10" s="61" t="s">
        <v>18</v>
      </c>
      <c r="X10" s="61"/>
      <c r="Y10" s="63" t="s">
        <v>19</v>
      </c>
      <c r="Z10" s="63"/>
      <c r="AA10" s="61" t="s">
        <v>20</v>
      </c>
      <c r="AB10" s="61"/>
      <c r="AC10" s="61" t="s">
        <v>21</v>
      </c>
      <c r="AD10" s="61"/>
      <c r="AE10" s="61" t="s">
        <v>22</v>
      </c>
      <c r="AF10" s="61"/>
      <c r="AG10" s="61" t="s">
        <v>23</v>
      </c>
      <c r="AH10" s="61"/>
      <c r="AI10" s="61" t="s">
        <v>24</v>
      </c>
      <c r="AJ10" s="61"/>
      <c r="AK10" s="61" t="s">
        <v>25</v>
      </c>
      <c r="AL10" s="61"/>
      <c r="AM10" s="61" t="s">
        <v>26</v>
      </c>
      <c r="AN10" s="61"/>
      <c r="AO10" s="62" t="s">
        <v>27</v>
      </c>
      <c r="AP10" s="62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1508.623</v>
      </c>
      <c r="AL12" s="24">
        <v>0</v>
      </c>
      <c r="AM12" s="24">
        <v>1510.9659999999999</v>
      </c>
      <c r="AN12" s="24">
        <v>647.27</v>
      </c>
      <c r="AO12" s="24">
        <f>SUMIF($C$11:$AN$11,"Ind",C12:AN12)</f>
        <v>3019.5889999999999</v>
      </c>
      <c r="AP12" s="24">
        <f>SUMIF($C$11:$AN$11,"I.Mad",C12:AN12)</f>
        <v>647.27</v>
      </c>
      <c r="AQ12" s="24">
        <f>SUM(AO12:AP12)</f>
        <v>3666.8589999999999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21</v>
      </c>
      <c r="AL13" s="24" t="s">
        <v>33</v>
      </c>
      <c r="AM13" s="24">
        <v>20</v>
      </c>
      <c r="AN13" s="24">
        <v>10</v>
      </c>
      <c r="AO13" s="24">
        <f>SUMIF($C$11:$AN$11,"Ind*",C13:AN13)</f>
        <v>41</v>
      </c>
      <c r="AP13" s="24">
        <f>SUMIF($C$11:$AN$11,"I.Mad",C13:AN13)</f>
        <v>10</v>
      </c>
      <c r="AQ13" s="24">
        <f>SUM(AO13:AP13)</f>
        <v>51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7</v>
      </c>
      <c r="AL14" s="24" t="s">
        <v>33</v>
      </c>
      <c r="AM14" s="24">
        <v>6</v>
      </c>
      <c r="AN14" s="24">
        <v>1</v>
      </c>
      <c r="AO14" s="24">
        <f>SUMIF($C$11:$AN$11,"Ind*",C14:AN14)</f>
        <v>13</v>
      </c>
      <c r="AP14" s="24">
        <f>SUMIF($C$11:$AN$11,"I.Mad",C14:AN14)</f>
        <v>1</v>
      </c>
      <c r="AQ14" s="24">
        <f>SUM(AO14:AP14)</f>
        <v>14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42.667495545082218</v>
      </c>
      <c r="AL15" s="24" t="s">
        <v>33</v>
      </c>
      <c r="AM15" s="24">
        <v>31.758439490304745</v>
      </c>
      <c r="AN15" s="24">
        <v>43.292682926829265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 t="s">
        <v>33</v>
      </c>
      <c r="H16" s="27" t="s">
        <v>33</v>
      </c>
      <c r="I16" s="27" t="s">
        <v>33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 t="s">
        <v>33</v>
      </c>
      <c r="R16" s="27" t="s">
        <v>33</v>
      </c>
      <c r="S16" s="27" t="s">
        <v>33</v>
      </c>
      <c r="T16" s="27" t="s">
        <v>33</v>
      </c>
      <c r="U16" s="27" t="s">
        <v>33</v>
      </c>
      <c r="V16" s="27" t="s">
        <v>33</v>
      </c>
      <c r="W16" s="27" t="s">
        <v>33</v>
      </c>
      <c r="X16" s="27" t="s">
        <v>33</v>
      </c>
      <c r="Y16" s="27" t="s">
        <v>33</v>
      </c>
      <c r="Z16" s="27" t="s">
        <v>33</v>
      </c>
      <c r="AA16" s="27" t="s">
        <v>33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12</v>
      </c>
      <c r="AL16" s="27" t="s">
        <v>33</v>
      </c>
      <c r="AM16" s="27">
        <v>12</v>
      </c>
      <c r="AN16" s="27">
        <v>12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 t="shared" si="3"/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1508.623</v>
      </c>
      <c r="AL41" s="32">
        <f t="shared" si="3"/>
        <v>0</v>
      </c>
      <c r="AM41" s="32">
        <f t="shared" si="3"/>
        <v>1510.9659999999999</v>
      </c>
      <c r="AN41" s="32">
        <f t="shared" si="3"/>
        <v>647.27</v>
      </c>
      <c r="AO41" s="32">
        <f>SUM(AO12,AO18,AO24:AO37)</f>
        <v>3019.5889999999999</v>
      </c>
      <c r="AP41" s="32">
        <f>SUM(AP12,AP18,AP24:AP37)</f>
        <v>647.27</v>
      </c>
      <c r="AQ41" s="32">
        <f t="shared" si="2"/>
        <v>3666.8589999999999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2025-02-06T14:47:36Z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